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65" windowWidth="9630" windowHeight="11835"/>
  </bookViews>
  <sheets>
    <sheet name="Sheet1" sheetId="1" r:id="rId1"/>
    <sheet name="Sheet2" sheetId="2" r:id="rId2"/>
    <sheet name="Sheet3" sheetId="3" r:id="rId3"/>
    <sheet name="Voter Numbers" sheetId="4" r:id="rId4"/>
  </sheets>
  <definedNames>
    <definedName name="_xlnm.Print_Area" localSheetId="0">Sheet1!$A$1:$E$151</definedName>
  </definedNames>
  <calcPr calcId="145621"/>
</workbook>
</file>

<file path=xl/calcChain.xml><?xml version="1.0" encoding="utf-8"?>
<calcChain xmlns="http://schemas.openxmlformats.org/spreadsheetml/2006/main">
  <c r="C33" i="4" l="1"/>
  <c r="D33" i="4"/>
  <c r="E33" i="4"/>
  <c r="F33" i="4"/>
  <c r="G33" i="4"/>
  <c r="B3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2" i="4"/>
  <c r="H3" i="4"/>
  <c r="H4" i="4"/>
  <c r="H5" i="4"/>
  <c r="H6" i="4"/>
  <c r="H7" i="4"/>
  <c r="H8" i="4"/>
  <c r="H9" i="4"/>
  <c r="H10" i="4"/>
  <c r="H11" i="4"/>
  <c r="H12" i="4"/>
  <c r="H13" i="4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L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H35" i="4"/>
  <c r="H33" i="4"/>
  <c r="I35" i="4"/>
  <c r="H34" i="4"/>
  <c r="I34" i="4"/>
  <c r="H36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2" i="4"/>
  <c r="F4" i="3"/>
  <c r="H4" i="3"/>
  <c r="I4" i="3"/>
  <c r="H5" i="3"/>
  <c r="I5" i="3"/>
  <c r="H6" i="3"/>
  <c r="I6" i="3"/>
  <c r="H7" i="3"/>
  <c r="I7" i="3"/>
  <c r="H8" i="3"/>
  <c r="I8" i="3"/>
  <c r="H9" i="3"/>
  <c r="I9" i="3"/>
  <c r="F10" i="3"/>
  <c r="H10" i="3"/>
  <c r="I10" i="3"/>
  <c r="H11" i="3"/>
  <c r="I11" i="3"/>
  <c r="H12" i="3"/>
  <c r="I12" i="3"/>
  <c r="H13" i="3"/>
  <c r="I13" i="3"/>
  <c r="H14" i="3"/>
  <c r="I14" i="3"/>
  <c r="H15" i="3"/>
  <c r="I15" i="3"/>
  <c r="F16" i="3"/>
  <c r="H16" i="3"/>
  <c r="I16" i="3"/>
  <c r="H17" i="3"/>
  <c r="I17" i="3"/>
  <c r="H18" i="3"/>
  <c r="I18" i="3"/>
  <c r="H19" i="3"/>
  <c r="I19" i="3"/>
  <c r="H20" i="3"/>
  <c r="I20" i="3"/>
  <c r="H21" i="3"/>
  <c r="I21" i="3"/>
  <c r="F22" i="3"/>
  <c r="H22" i="3"/>
  <c r="I22" i="3"/>
  <c r="H23" i="3"/>
  <c r="I23" i="3"/>
  <c r="H24" i="3"/>
  <c r="I24" i="3"/>
  <c r="H25" i="3"/>
  <c r="I25" i="3"/>
  <c r="H26" i="3"/>
  <c r="I26" i="3"/>
  <c r="H27" i="3"/>
  <c r="I27" i="3"/>
  <c r="F28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F40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F47" i="3"/>
  <c r="H47" i="3"/>
  <c r="I47" i="3"/>
  <c r="H48" i="3"/>
  <c r="I48" i="3"/>
  <c r="H49" i="3"/>
  <c r="I49" i="3"/>
  <c r="H50" i="3"/>
  <c r="I50" i="3"/>
  <c r="H51" i="3"/>
  <c r="I51" i="3"/>
  <c r="H52" i="3"/>
  <c r="I52" i="3"/>
  <c r="F53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F63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3" i="3"/>
  <c r="I73" i="3"/>
  <c r="H74" i="3"/>
  <c r="I74" i="3"/>
  <c r="H75" i="3"/>
  <c r="I75" i="3"/>
  <c r="H76" i="3"/>
  <c r="I76" i="3"/>
  <c r="F77" i="3"/>
  <c r="H77" i="3"/>
  <c r="I77" i="3"/>
  <c r="H78" i="3"/>
  <c r="I78" i="3"/>
  <c r="H79" i="3"/>
  <c r="I79" i="3"/>
  <c r="H80" i="3"/>
  <c r="I80" i="3"/>
  <c r="H81" i="3"/>
  <c r="I81" i="3"/>
  <c r="H82" i="3"/>
  <c r="I82" i="3"/>
  <c r="H83" i="3"/>
  <c r="I83" i="3"/>
  <c r="H84" i="3"/>
  <c r="I84" i="3"/>
  <c r="H85" i="3"/>
  <c r="I85" i="3"/>
  <c r="F86" i="3"/>
  <c r="H86" i="3"/>
  <c r="I86" i="3"/>
  <c r="H87" i="3"/>
  <c r="I87" i="3"/>
  <c r="H88" i="3"/>
  <c r="I88" i="3"/>
  <c r="H89" i="3"/>
  <c r="I89" i="3"/>
  <c r="H90" i="3"/>
  <c r="I90" i="3"/>
  <c r="H91" i="3"/>
  <c r="I91" i="3"/>
  <c r="H92" i="3"/>
  <c r="I92" i="3"/>
  <c r="H93" i="3"/>
  <c r="I93" i="3"/>
  <c r="F94" i="3"/>
  <c r="H94" i="3"/>
  <c r="I94" i="3"/>
  <c r="H95" i="3"/>
  <c r="I95" i="3"/>
  <c r="H96" i="3"/>
  <c r="I96" i="3"/>
  <c r="H97" i="3"/>
  <c r="I97" i="3"/>
  <c r="H98" i="3"/>
  <c r="I98" i="3"/>
  <c r="H99" i="3"/>
  <c r="I99" i="3"/>
  <c r="F100" i="3"/>
  <c r="H100" i="3"/>
  <c r="I100" i="3"/>
  <c r="H101" i="3"/>
  <c r="I101" i="3"/>
  <c r="H102" i="3"/>
  <c r="I102" i="3"/>
  <c r="H103" i="3"/>
  <c r="I103" i="3"/>
  <c r="H104" i="3"/>
  <c r="I104" i="3"/>
  <c r="H105" i="3"/>
  <c r="I105" i="3"/>
  <c r="H106" i="3"/>
  <c r="I106" i="3"/>
  <c r="H107" i="3"/>
  <c r="I107" i="3"/>
  <c r="H108" i="3"/>
  <c r="I108" i="3"/>
  <c r="H109" i="3"/>
  <c r="I109" i="3"/>
  <c r="H110" i="3"/>
  <c r="I110" i="3"/>
  <c r="H111" i="3"/>
  <c r="I111" i="3"/>
  <c r="H112" i="3"/>
  <c r="I112" i="3"/>
  <c r="H113" i="3"/>
  <c r="I113" i="3"/>
  <c r="F114" i="3"/>
  <c r="H114" i="3"/>
  <c r="I114" i="3"/>
  <c r="H115" i="3"/>
  <c r="I115" i="3"/>
  <c r="H116" i="3"/>
  <c r="I116" i="3"/>
  <c r="H117" i="3"/>
  <c r="I117" i="3"/>
  <c r="H118" i="3"/>
  <c r="I118" i="3"/>
  <c r="H119" i="3"/>
  <c r="I119" i="3"/>
  <c r="H120" i="3"/>
  <c r="I120" i="3"/>
  <c r="H121" i="3"/>
  <c r="I121" i="3"/>
  <c r="F122" i="3"/>
  <c r="H122" i="3"/>
  <c r="I122" i="3"/>
  <c r="H123" i="3"/>
  <c r="I123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F131" i="3"/>
  <c r="H131" i="3"/>
  <c r="I131" i="3"/>
  <c r="H132" i="3"/>
  <c r="I132" i="3"/>
  <c r="H133" i="3"/>
  <c r="I133" i="3"/>
  <c r="H134" i="3"/>
  <c r="I134" i="3"/>
  <c r="H135" i="3"/>
  <c r="I135" i="3"/>
  <c r="H136" i="3"/>
  <c r="I136" i="3"/>
  <c r="H137" i="3"/>
  <c r="I137" i="3"/>
  <c r="H138" i="3"/>
  <c r="I138" i="3"/>
  <c r="H139" i="3"/>
  <c r="I139" i="3"/>
  <c r="H140" i="3"/>
  <c r="I140" i="3"/>
  <c r="F141" i="3"/>
  <c r="H141" i="3"/>
  <c r="I141" i="3"/>
  <c r="H142" i="3"/>
  <c r="I142" i="3"/>
  <c r="H143" i="3"/>
  <c r="I143" i="3"/>
  <c r="H144" i="3"/>
  <c r="I144" i="3"/>
  <c r="H145" i="3"/>
  <c r="I145" i="3"/>
  <c r="H146" i="3"/>
  <c r="I146" i="3"/>
  <c r="H147" i="3"/>
  <c r="I147" i="3"/>
  <c r="H148" i="3"/>
  <c r="I148" i="3"/>
  <c r="H149" i="3"/>
  <c r="I149" i="3"/>
  <c r="H150" i="3"/>
  <c r="I150" i="3"/>
  <c r="F151" i="3"/>
  <c r="H151" i="3"/>
  <c r="I151" i="3"/>
  <c r="H152" i="3"/>
  <c r="I152" i="3"/>
  <c r="H153" i="3"/>
  <c r="I153" i="3"/>
  <c r="H154" i="3"/>
  <c r="I154" i="3"/>
  <c r="H155" i="3"/>
  <c r="I155" i="3"/>
  <c r="H156" i="3"/>
  <c r="I156" i="3"/>
  <c r="H157" i="3"/>
  <c r="I157" i="3"/>
  <c r="H158" i="3"/>
  <c r="I158" i="3"/>
  <c r="F159" i="3"/>
  <c r="H159" i="3"/>
  <c r="I159" i="3"/>
  <c r="H160" i="3"/>
  <c r="I160" i="3"/>
  <c r="H161" i="3"/>
  <c r="I161" i="3"/>
  <c r="H162" i="3"/>
  <c r="I162" i="3"/>
  <c r="H163" i="3"/>
  <c r="I163" i="3"/>
  <c r="H164" i="3"/>
  <c r="I164" i="3"/>
  <c r="H165" i="3"/>
  <c r="I165" i="3"/>
  <c r="F166" i="3"/>
  <c r="H166" i="3"/>
  <c r="I166" i="3"/>
  <c r="H167" i="3"/>
  <c r="I167" i="3"/>
  <c r="H168" i="3"/>
  <c r="I168" i="3"/>
  <c r="H169" i="3"/>
  <c r="I169" i="3"/>
  <c r="H170" i="3"/>
  <c r="I170" i="3"/>
  <c r="H171" i="3"/>
  <c r="I171" i="3"/>
  <c r="H172" i="3"/>
  <c r="I172" i="3"/>
  <c r="H173" i="3"/>
  <c r="I173" i="3"/>
  <c r="H174" i="3"/>
  <c r="I174" i="3"/>
  <c r="F175" i="3"/>
  <c r="H175" i="3"/>
  <c r="I175" i="3"/>
  <c r="H176" i="3"/>
  <c r="I176" i="3"/>
  <c r="H177" i="3"/>
  <c r="I177" i="3"/>
  <c r="H178" i="3"/>
  <c r="I178" i="3"/>
  <c r="H179" i="3"/>
  <c r="I179" i="3"/>
  <c r="H180" i="3"/>
  <c r="I180" i="3"/>
  <c r="H181" i="3"/>
  <c r="I181" i="3"/>
  <c r="H182" i="3"/>
  <c r="I182" i="3"/>
  <c r="H183" i="3"/>
  <c r="I183" i="3"/>
  <c r="H184" i="3"/>
  <c r="I184" i="3"/>
  <c r="H185" i="3"/>
  <c r="I185" i="3"/>
  <c r="H186" i="3"/>
  <c r="I186" i="3"/>
  <c r="H187" i="3"/>
  <c r="I187" i="3"/>
  <c r="F188" i="3"/>
  <c r="H188" i="3"/>
  <c r="I188" i="3"/>
  <c r="H189" i="3"/>
  <c r="I189" i="3"/>
  <c r="H190" i="3"/>
  <c r="I190" i="3"/>
  <c r="H191" i="3"/>
  <c r="I191" i="3"/>
  <c r="H192" i="3"/>
  <c r="I192" i="3"/>
  <c r="H193" i="3"/>
  <c r="I193" i="3"/>
  <c r="F194" i="3"/>
  <c r="H194" i="3"/>
  <c r="I194" i="3"/>
  <c r="H195" i="3"/>
  <c r="I195" i="3"/>
  <c r="H196" i="3"/>
  <c r="I196" i="3"/>
  <c r="H197" i="3"/>
  <c r="I197" i="3"/>
  <c r="H198" i="3"/>
  <c r="I198" i="3"/>
  <c r="H199" i="3"/>
  <c r="I199" i="3"/>
  <c r="H200" i="3"/>
  <c r="I200" i="3"/>
  <c r="F201" i="3"/>
  <c r="H201" i="3"/>
  <c r="I201" i="3"/>
  <c r="H202" i="3"/>
  <c r="I202" i="3"/>
  <c r="H203" i="3"/>
  <c r="I203" i="3"/>
  <c r="H204" i="3"/>
  <c r="I204" i="3"/>
  <c r="H205" i="3"/>
  <c r="I205" i="3"/>
  <c r="H206" i="3"/>
  <c r="I206" i="3"/>
  <c r="H207" i="3"/>
  <c r="I207" i="3"/>
  <c r="H208" i="3"/>
  <c r="I208" i="3"/>
  <c r="H209" i="3"/>
  <c r="I209" i="3"/>
  <c r="H210" i="3"/>
  <c r="I210" i="3"/>
  <c r="H211" i="3"/>
  <c r="I211" i="3"/>
  <c r="F212" i="3"/>
  <c r="H212" i="3"/>
  <c r="I212" i="3"/>
  <c r="H213" i="3"/>
  <c r="I213" i="3"/>
  <c r="H214" i="3"/>
  <c r="I214" i="3"/>
  <c r="H215" i="3"/>
  <c r="I215" i="3"/>
  <c r="H216" i="3"/>
  <c r="I216" i="3"/>
  <c r="H217" i="3"/>
  <c r="I217" i="3"/>
  <c r="H218" i="3"/>
  <c r="I218" i="3"/>
  <c r="H219" i="3"/>
  <c r="I219" i="3"/>
  <c r="H220" i="3"/>
  <c r="I220" i="3"/>
  <c r="H221" i="3"/>
  <c r="I221" i="3"/>
  <c r="H222" i="3"/>
  <c r="I222" i="3"/>
  <c r="H223" i="3"/>
  <c r="I223" i="3"/>
  <c r="H224" i="3"/>
  <c r="I224" i="3"/>
  <c r="F225" i="3"/>
  <c r="H225" i="3"/>
  <c r="I225" i="3"/>
  <c r="H226" i="3"/>
  <c r="I226" i="3"/>
  <c r="H227" i="3"/>
  <c r="I227" i="3"/>
  <c r="H228" i="3"/>
  <c r="I228" i="3"/>
  <c r="H229" i="3"/>
  <c r="I229" i="3"/>
  <c r="H230" i="3"/>
  <c r="I230" i="3"/>
  <c r="H231" i="3"/>
  <c r="I231" i="3"/>
  <c r="H232" i="3"/>
  <c r="I232" i="3"/>
  <c r="H233" i="3"/>
  <c r="I233" i="3"/>
  <c r="H234" i="3"/>
  <c r="I234" i="3"/>
  <c r="H235" i="3"/>
  <c r="I235" i="3"/>
  <c r="H236" i="3"/>
  <c r="I236" i="3"/>
  <c r="H237" i="3"/>
  <c r="I237" i="3"/>
  <c r="F238" i="3"/>
  <c r="H238" i="3"/>
  <c r="I238" i="3"/>
  <c r="H239" i="3"/>
  <c r="I239" i="3"/>
  <c r="H240" i="3"/>
  <c r="I240" i="3"/>
  <c r="H241" i="3"/>
  <c r="I241" i="3"/>
  <c r="H242" i="3"/>
  <c r="I242" i="3"/>
  <c r="H243" i="3"/>
  <c r="I243" i="3"/>
  <c r="H244" i="3"/>
  <c r="I244" i="3"/>
  <c r="H245" i="3"/>
  <c r="I245" i="3"/>
  <c r="H246" i="3"/>
  <c r="I246" i="3"/>
  <c r="H247" i="3"/>
  <c r="I247" i="3"/>
  <c r="F248" i="3"/>
  <c r="H248" i="3"/>
  <c r="I248" i="3"/>
  <c r="H249" i="3"/>
  <c r="I249" i="3"/>
  <c r="H250" i="3"/>
  <c r="I250" i="3"/>
  <c r="H251" i="3"/>
  <c r="I251" i="3"/>
  <c r="H252" i="3"/>
  <c r="I252" i="3"/>
  <c r="H253" i="3"/>
  <c r="I253" i="3"/>
  <c r="H254" i="3"/>
  <c r="I254" i="3"/>
  <c r="H255" i="3"/>
  <c r="I255" i="3"/>
  <c r="H256" i="3"/>
  <c r="I256" i="3"/>
  <c r="H257" i="3"/>
  <c r="I257" i="3"/>
  <c r="H258" i="3"/>
  <c r="I258" i="3"/>
  <c r="F259" i="3"/>
  <c r="H259" i="3"/>
  <c r="I259" i="3"/>
  <c r="H260" i="3"/>
  <c r="I260" i="3"/>
  <c r="H261" i="3"/>
  <c r="I261" i="3"/>
  <c r="H262" i="3"/>
  <c r="I262" i="3"/>
  <c r="H263" i="3"/>
  <c r="I263" i="3"/>
  <c r="H264" i="3"/>
  <c r="I264" i="3"/>
  <c r="H265" i="3"/>
  <c r="I265" i="3"/>
  <c r="F266" i="3"/>
  <c r="H266" i="3"/>
  <c r="I266" i="3"/>
  <c r="J4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L4" i="3"/>
  <c r="L5" i="3"/>
  <c r="B5" i="3"/>
  <c r="B4" i="3"/>
  <c r="C36" i="2"/>
</calcChain>
</file>

<file path=xl/sharedStrings.xml><?xml version="1.0" encoding="utf-8"?>
<sst xmlns="http://schemas.openxmlformats.org/spreadsheetml/2006/main" count="466" uniqueCount="213">
  <si>
    <t>District</t>
  </si>
  <si>
    <t>DEM</t>
  </si>
  <si>
    <t>Other</t>
  </si>
  <si>
    <t>REP</t>
  </si>
  <si>
    <t>Final Legislative Districts - Approved 1/17/12 -  Compactness and Competitiveness Measures</t>
  </si>
  <si>
    <t>Compactness</t>
  </si>
  <si>
    <t>Competitiveness Index 2</t>
  </si>
  <si>
    <t>Competitiveness Index 3</t>
  </si>
  <si>
    <t>Competitiveness Index 4</t>
  </si>
  <si>
    <t>Competitiveness Index 5</t>
  </si>
  <si>
    <t>Reock</t>
  </si>
  <si>
    <t>Perimeter</t>
  </si>
  <si>
    <t>Polsby-Popper</t>
  </si>
  <si>
    <t>Ave. REP %</t>
  </si>
  <si>
    <t>Ave. DEM %</t>
  </si>
  <si>
    <t>Diff</t>
  </si>
  <si>
    <t>Index 2: Average of 2008 and 2010, each year weighted equally</t>
  </si>
  <si>
    <t>Index 3: Average of 2008, 2010 and % of major party Registration, each of the three components weighted equally</t>
  </si>
  <si>
    <t>Index 4: Average of 2004, 2006, 2008 and 2010, each year weighted equally</t>
  </si>
  <si>
    <t>Index 5: Average of 2004, 2006, 2008, 2010 and % of major party registration,  each component weighted equally</t>
  </si>
  <si>
    <t>Competitiveness Index 6</t>
  </si>
  <si>
    <t>Competitiveness Index 7</t>
  </si>
  <si>
    <t>Competitiveness Index 8</t>
  </si>
  <si>
    <t>Competitiveness Index 9</t>
  </si>
  <si>
    <t>All Registration</t>
  </si>
  <si>
    <t>Reg 2-Way</t>
  </si>
  <si>
    <t>% REP</t>
  </si>
  <si>
    <t>% DEM</t>
  </si>
  <si>
    <t>% OTH</t>
  </si>
  <si>
    <t>Index 6: Average of 2004, 2006, 2008 and 2010, each year weighted equally, Races where one candidate received more than 60% of the 2-way vote removed</t>
  </si>
  <si>
    <t>Index 7: Average of 2004, 2006, 2008, 2010, and major party registration, each year weighted equally, Races where one candidate received more than 60% removed</t>
  </si>
  <si>
    <t>Index 8: 1/3 2010, 1/3 2008, and 1/6 2004, and 1/6 2006, Races where one candidate received more than 60% of the 2-way vote removed</t>
  </si>
  <si>
    <t>Index 9: 1/4 2010, 1/4 2008, 1/8 2006, 1/8 2004, and 1/4 major party registration, Races where one candidate received more than 60% of the 2-way vote removed</t>
  </si>
  <si>
    <t>LIB</t>
  </si>
  <si>
    <t>GRN</t>
  </si>
  <si>
    <t>LD</t>
  </si>
  <si>
    <t>OTH</t>
  </si>
  <si>
    <t>TOTAL</t>
  </si>
  <si>
    <t>% of Statewide Voter Pop</t>
  </si>
  <si>
    <t>AMR</t>
  </si>
  <si>
    <t>Total</t>
  </si>
  <si>
    <t>Max Population</t>
  </si>
  <si>
    <t>Min Population</t>
  </si>
  <si>
    <t>Diffrence between D&amp;R</t>
  </si>
  <si>
    <t>Diffrence</t>
  </si>
  <si>
    <t>Percentage</t>
  </si>
  <si>
    <t>Joe Shirley, Jr.*</t>
  </si>
  <si>
    <t xml:space="preserve">D.L Sells </t>
  </si>
  <si>
    <t xml:space="preserve">Paul Guy, Jr. </t>
  </si>
  <si>
    <t>County</t>
  </si>
  <si>
    <t>Candidate</t>
  </si>
  <si>
    <t xml:space="preserve">Party </t>
  </si>
  <si>
    <t>IND</t>
  </si>
  <si>
    <t>N/P</t>
  </si>
  <si>
    <t xml:space="preserve">Alton Joe Shepherd </t>
  </si>
  <si>
    <t>Tom M. White, Jr.*</t>
  </si>
  <si>
    <t>Davidson Lincoln</t>
  </si>
  <si>
    <t xml:space="preserve">Harry Gorman, Jr. </t>
  </si>
  <si>
    <t xml:space="preserve">Gary Davis </t>
  </si>
  <si>
    <t>Barry Weller*</t>
  </si>
  <si>
    <t>John Doyel Shamley</t>
  </si>
  <si>
    <t>Pat Call*</t>
  </si>
  <si>
    <t xml:space="preserve">Tom Crosby </t>
  </si>
  <si>
    <t>Ann English*</t>
  </si>
  <si>
    <t xml:space="preserve">Peggy Judd </t>
  </si>
  <si>
    <t>Richard Searle*</t>
  </si>
  <si>
    <t>Art Babbott*</t>
  </si>
  <si>
    <t>Elizabeth “Liz” Archuleta*</t>
  </si>
  <si>
    <t xml:space="preserve">Bruce Sall </t>
  </si>
  <si>
    <t>Matt Ryan*</t>
  </si>
  <si>
    <t xml:space="preserve">Christine Gannon </t>
  </si>
  <si>
    <t>Janis Crosman</t>
  </si>
  <si>
    <t xml:space="preserve">Philan Tree </t>
  </si>
  <si>
    <t xml:space="preserve">Jim Parks </t>
  </si>
  <si>
    <t>Josh Collier</t>
  </si>
  <si>
    <t>Lena Fowler*</t>
  </si>
  <si>
    <t>Tommie Cline Martin*</t>
  </si>
  <si>
    <t>Michael Pastor*</t>
  </si>
  <si>
    <t xml:space="preserve">Fred Barcon </t>
  </si>
  <si>
    <t xml:space="preserve">Tim Humphrey </t>
  </si>
  <si>
    <t>John D. Marcanti*</t>
  </si>
  <si>
    <t xml:space="preserve">Woody Cline </t>
  </si>
  <si>
    <t xml:space="preserve">Kenny Evans </t>
  </si>
  <si>
    <t xml:space="preserve">Paul Roger David </t>
  </si>
  <si>
    <t xml:space="preserve">Jarom Lunt </t>
  </si>
  <si>
    <t xml:space="preserve">Justin Mack </t>
  </si>
  <si>
    <t xml:space="preserve">Jaque Attaway </t>
  </si>
  <si>
    <t>James A. "Jim" Palmer*</t>
  </si>
  <si>
    <t xml:space="preserve">John Howard </t>
  </si>
  <si>
    <t>David Gomez*</t>
  </si>
  <si>
    <t xml:space="preserve">Shane Dunagan </t>
  </si>
  <si>
    <t xml:space="preserve">Ron S. Campbell* </t>
  </si>
  <si>
    <t>Robert Corbell*</t>
  </si>
  <si>
    <t xml:space="preserve">Richard Lunt </t>
  </si>
  <si>
    <t xml:space="preserve">Mesena Gilbert </t>
  </si>
  <si>
    <t>D.L. Wilson*</t>
  </si>
  <si>
    <t xml:space="preserve">Duce Minor </t>
  </si>
  <si>
    <t xml:space="preserve">George Nault </t>
  </si>
  <si>
    <t xml:space="preserve">Charlie Philpot </t>
  </si>
  <si>
    <t xml:space="preserve">Dan Dickinson </t>
  </si>
  <si>
    <t xml:space="preserve">Jay Clagg </t>
  </si>
  <si>
    <t xml:space="preserve">Lucas Marler </t>
  </si>
  <si>
    <t>Holly Irwin*</t>
  </si>
  <si>
    <t xml:space="preserve">Gary Zakrajsek </t>
  </si>
  <si>
    <t>Matthew Cerra</t>
  </si>
  <si>
    <t>Denny Barney*</t>
  </si>
  <si>
    <t>Steve Chucri*</t>
  </si>
  <si>
    <t>Clint Hickman*</t>
  </si>
  <si>
    <t>Steve Gallardo*</t>
  </si>
  <si>
    <t>Bill Gates</t>
  </si>
  <si>
    <t xml:space="preserve">Janice Palmer </t>
  </si>
  <si>
    <t xml:space="preserve">Denise Bensusan </t>
  </si>
  <si>
    <t xml:space="preserve">Jeffrey Jolly </t>
  </si>
  <si>
    <t xml:space="preserve">Gary Kellogg </t>
  </si>
  <si>
    <t xml:space="preserve">George Schnittgrund </t>
  </si>
  <si>
    <t xml:space="preserve">Rick Armstrong </t>
  </si>
  <si>
    <t xml:space="preserve">Mervyn Pitchfork Freedom </t>
  </si>
  <si>
    <t xml:space="preserve">Krystal Gabrielson </t>
  </si>
  <si>
    <t>Sue Donahue</t>
  </si>
  <si>
    <t>Steven Moss*</t>
  </si>
  <si>
    <t>Gary Watson*</t>
  </si>
  <si>
    <t>Hildy Angius*</t>
  </si>
  <si>
    <t>Buster Johnson*</t>
  </si>
  <si>
    <t>Jean Bishop*</t>
  </si>
  <si>
    <t xml:space="preserve">Lee Jack, Sr. </t>
  </si>
  <si>
    <t xml:space="preserve">Lita Dixon </t>
  </si>
  <si>
    <t xml:space="preserve">Elmer P. Begay </t>
  </si>
  <si>
    <t>Jason E. Whiting*</t>
  </si>
  <si>
    <t xml:space="preserve">Bill Elkins </t>
  </si>
  <si>
    <t>David Smith</t>
  </si>
  <si>
    <t xml:space="preserve">James O. Vance </t>
  </si>
  <si>
    <t>Jesse Thompson*</t>
  </si>
  <si>
    <t>Steve Williams*</t>
  </si>
  <si>
    <t>Roger Owens</t>
  </si>
  <si>
    <t>Dawnafe Whitesinger*</t>
  </si>
  <si>
    <t>Brian Bickel</t>
  </si>
  <si>
    <t>John Winchester</t>
  </si>
  <si>
    <t>Ally Miller*</t>
  </si>
  <si>
    <t>Ramòn O. Valadez*</t>
  </si>
  <si>
    <t xml:space="preserve">Richard Hernandez </t>
  </si>
  <si>
    <t>Sharon Bronson*</t>
  </si>
  <si>
    <t xml:space="preserve">Kimberly A. Demarco </t>
  </si>
  <si>
    <t>Steve Christy</t>
  </si>
  <si>
    <t>Marla Closen</t>
  </si>
  <si>
    <t>John Backer</t>
  </si>
  <si>
    <t>Josh Reilly</t>
  </si>
  <si>
    <t>Richard Elias*</t>
  </si>
  <si>
    <t>Martin Bastidas</t>
  </si>
  <si>
    <t>Pete Rios*</t>
  </si>
  <si>
    <t>Tom Sorensen</t>
  </si>
  <si>
    <t>Mike Goodman</t>
  </si>
  <si>
    <t>Cheryl Chase*</t>
  </si>
  <si>
    <t>Tisha Castillo</t>
  </si>
  <si>
    <t>Waybe Bachmann</t>
  </si>
  <si>
    <t>Manuel Vega</t>
  </si>
  <si>
    <t>Steve Miller*</t>
  </si>
  <si>
    <t>Irene Littleton</t>
  </si>
  <si>
    <t>Anthony Smith*</t>
  </si>
  <si>
    <t>Rich Vitiello</t>
  </si>
  <si>
    <t>Todd House*</t>
  </si>
  <si>
    <t>Glenn Walp</t>
  </si>
  <si>
    <t>Manuel "Manny" Ruiz*</t>
  </si>
  <si>
    <t xml:space="preserve">Gaston Bachelier </t>
  </si>
  <si>
    <t xml:space="preserve">Joe D. Acosta </t>
  </si>
  <si>
    <t xml:space="preserve">Mike Melendez </t>
  </si>
  <si>
    <t>Rudy "Bugs" Molera*</t>
  </si>
  <si>
    <t>Bruce Bracker</t>
  </si>
  <si>
    <t>Jewell Ann Livers</t>
  </si>
  <si>
    <t>Alex Guzman</t>
  </si>
  <si>
    <t>Andrew Ibarra</t>
  </si>
  <si>
    <t xml:space="preserve">Jose Acuña “Mucho “ Martinez </t>
  </si>
  <si>
    <t>Dean Davis</t>
  </si>
  <si>
    <t>Charlie Montoy</t>
  </si>
  <si>
    <t>Rowle P. Simmons*</t>
  </si>
  <si>
    <t xml:space="preserve">Mary Beth Hrin </t>
  </si>
  <si>
    <t>Randy Garrison</t>
  </si>
  <si>
    <t xml:space="preserve">Diane Joens </t>
  </si>
  <si>
    <t>Craig Brown*</t>
  </si>
  <si>
    <t>Marla Festenese</t>
  </si>
  <si>
    <t>Steven M. Irwin</t>
  </si>
  <si>
    <t>Harold L. Wise</t>
  </si>
  <si>
    <t>Jack R. Smith*</t>
  </si>
  <si>
    <t>Thomas Thurman*</t>
  </si>
  <si>
    <t>Martin Porchas</t>
  </si>
  <si>
    <t xml:space="preserve">Agustin “Augie” Tumbaga, Jr. </t>
  </si>
  <si>
    <t xml:space="preserve">Bob McClendon, Jr. </t>
  </si>
  <si>
    <t>Russell McCloud*</t>
  </si>
  <si>
    <t>Darren Simmons</t>
  </si>
  <si>
    <t>Russ Clark*</t>
  </si>
  <si>
    <t>Marco A. "Tony" Reyes*</t>
  </si>
  <si>
    <t xml:space="preserve">Lynne Pancrazi </t>
  </si>
  <si>
    <t>Norma Nelson</t>
  </si>
  <si>
    <t>Connie Uribe</t>
  </si>
  <si>
    <t>Don Scarff</t>
  </si>
  <si>
    <r>
      <t>Robert K. Black*</t>
    </r>
    <r>
      <rPr>
        <b/>
        <vertAlign val="superscript"/>
        <sz val="10"/>
        <rFont val="Arial"/>
        <family val="2"/>
      </rPr>
      <t>#</t>
    </r>
  </si>
  <si>
    <t>Danny Smith*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</si>
  <si>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</si>
  <si>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</si>
  <si>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</si>
  <si>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</si>
  <si>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</si>
  <si>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</si>
  <si>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</si>
  <si>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</si>
  <si>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Mohave County</t>
  </si>
  <si>
    <t>Navajo County</t>
  </si>
  <si>
    <t>Pima County</t>
  </si>
  <si>
    <t>Pinal County</t>
  </si>
  <si>
    <t>Santa Cruz County</t>
  </si>
  <si>
    <t>Yavapai County</t>
  </si>
  <si>
    <t>Yuma County</t>
  </si>
  <si>
    <t>Cassandra Mooneyham</t>
  </si>
  <si>
    <t>Sandy Kamei Harrison*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</si>
</sst>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"/>
      <color theme="0" tint="-0.14999847407452621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208">
    <xf numFmtId="0" fontId="0" fillId="0" borderId="0" xfId="0"/>
    <xf numFmtId="0" fontId="2" fillId="0" borderId="0" xfId="0" applyFont="1"/>
    <xf numFmtId="10" fontId="0" fillId="0" borderId="0" xfId="2" applyNumberFormat="1" applyFont="1"/>
    <xf numFmtId="0" fontId="0" fillId="0" borderId="0" xfId="0" applyFill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164" fontId="0" fillId="0" borderId="11" xfId="0" applyNumberFormat="1" applyBorder="1"/>
    <xf numFmtId="0" fontId="0" fillId="0" borderId="6" xfId="0" applyBorder="1"/>
    <xf numFmtId="0" fontId="0" fillId="0" borderId="7" xfId="0" applyBorder="1"/>
    <xf numFmtId="164" fontId="2" fillId="0" borderId="0" xfId="2" applyNumberFormat="1" applyFont="1" applyBorder="1" applyAlignment="1"/>
    <xf numFmtId="0" fontId="0" fillId="0" borderId="0" xfId="0" applyBorder="1"/>
    <xf numFmtId="164" fontId="2" fillId="0" borderId="0" xfId="0" applyNumberFormat="1" applyFont="1" applyBorder="1" applyAlignment="1"/>
    <xf numFmtId="164" fontId="0" fillId="0" borderId="12" xfId="0" applyNumberFormat="1" applyBorder="1"/>
    <xf numFmtId="0" fontId="3" fillId="5" borderId="4" xfId="0" applyFont="1" applyFill="1" applyBorder="1"/>
    <xf numFmtId="0" fontId="0" fillId="5" borderId="1" xfId="0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/>
    <xf numFmtId="4" fontId="6" fillId="6" borderId="20" xfId="0" applyNumberFormat="1" applyFont="1" applyFill="1" applyBorder="1" applyAlignment="1">
      <alignment horizontal="center" vertical="top" wrapText="1"/>
    </xf>
    <xf numFmtId="4" fontId="6" fillId="6" borderId="21" xfId="0" applyNumberFormat="1" applyFont="1" applyFill="1" applyBorder="1" applyAlignment="1">
      <alignment horizontal="center" vertical="top" wrapText="1"/>
    </xf>
    <xf numFmtId="4" fontId="6" fillId="6" borderId="22" xfId="0" applyNumberFormat="1" applyFont="1" applyFill="1" applyBorder="1" applyAlignment="1">
      <alignment horizontal="center" vertical="top" wrapText="1"/>
    </xf>
    <xf numFmtId="3" fontId="6" fillId="6" borderId="20" xfId="3" applyNumberFormat="1" applyFont="1" applyFill="1" applyBorder="1" applyAlignment="1">
      <alignment horizontal="center" wrapText="1"/>
    </xf>
    <xf numFmtId="3" fontId="6" fillId="6" borderId="21" xfId="3" applyNumberFormat="1" applyFont="1" applyFill="1" applyBorder="1" applyAlignment="1">
      <alignment horizontal="center" wrapText="1"/>
    </xf>
    <xf numFmtId="10" fontId="6" fillId="6" borderId="22" xfId="3" applyNumberFormat="1" applyFont="1" applyFill="1" applyBorder="1" applyAlignment="1">
      <alignment horizontal="center" wrapText="1"/>
    </xf>
    <xf numFmtId="3" fontId="6" fillId="6" borderId="23" xfId="3" applyNumberFormat="1" applyFont="1" applyFill="1" applyBorder="1" applyAlignment="1">
      <alignment horizontal="center" wrapText="1"/>
    </xf>
    <xf numFmtId="10" fontId="6" fillId="6" borderId="24" xfId="3" applyNumberFormat="1" applyFont="1" applyFill="1" applyBorder="1" applyAlignment="1">
      <alignment horizontal="center" wrapText="1"/>
    </xf>
    <xf numFmtId="0" fontId="8" fillId="0" borderId="13" xfId="0" applyFont="1" applyBorder="1"/>
    <xf numFmtId="2" fontId="9" fillId="0" borderId="14" xfId="0" applyNumberFormat="1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vertical="top" wrapText="1"/>
    </xf>
    <xf numFmtId="2" fontId="9" fillId="0" borderId="16" xfId="0" applyNumberFormat="1" applyFont="1" applyFill="1" applyBorder="1" applyAlignment="1">
      <alignment vertical="top" wrapText="1"/>
    </xf>
    <xf numFmtId="164" fontId="9" fillId="0" borderId="14" xfId="0" applyNumberFormat="1" applyFont="1" applyFill="1" applyBorder="1" applyAlignment="1">
      <alignment vertical="top" wrapText="1"/>
    </xf>
    <xf numFmtId="164" fontId="9" fillId="0" borderId="15" xfId="0" applyNumberFormat="1" applyFont="1" applyFill="1" applyBorder="1" applyAlignment="1">
      <alignment vertical="top" wrapText="1"/>
    </xf>
    <xf numFmtId="164" fontId="9" fillId="0" borderId="16" xfId="0" applyNumberFormat="1" applyFont="1" applyFill="1" applyBorder="1" applyAlignment="1">
      <alignment vertical="top" wrapText="1"/>
    </xf>
    <xf numFmtId="164" fontId="9" fillId="0" borderId="17" xfId="0" applyNumberFormat="1" applyFont="1" applyFill="1" applyBorder="1" applyAlignment="1">
      <alignment vertical="top" wrapText="1"/>
    </xf>
    <xf numFmtId="164" fontId="9" fillId="0" borderId="18" xfId="0" applyNumberFormat="1" applyFont="1" applyFill="1" applyBorder="1" applyAlignment="1">
      <alignment vertical="top" wrapText="1"/>
    </xf>
    <xf numFmtId="0" fontId="8" fillId="2" borderId="25" xfId="0" applyFont="1" applyFill="1" applyBorder="1"/>
    <xf numFmtId="2" fontId="9" fillId="2" borderId="26" xfId="0" applyNumberFormat="1" applyFont="1" applyFill="1" applyBorder="1" applyAlignment="1">
      <alignment vertical="top" wrapText="1"/>
    </xf>
    <xf numFmtId="2" fontId="9" fillId="2" borderId="2" xfId="0" applyNumberFormat="1" applyFont="1" applyFill="1" applyBorder="1" applyAlignment="1">
      <alignment vertical="top" wrapText="1"/>
    </xf>
    <xf numFmtId="2" fontId="9" fillId="2" borderId="27" xfId="0" applyNumberFormat="1" applyFont="1" applyFill="1" applyBorder="1" applyAlignment="1">
      <alignment vertical="top" wrapText="1"/>
    </xf>
    <xf numFmtId="164" fontId="9" fillId="2" borderId="26" xfId="0" applyNumberFormat="1" applyFont="1" applyFill="1" applyBorder="1" applyAlignment="1">
      <alignment vertical="top" wrapText="1"/>
    </xf>
    <xf numFmtId="164" fontId="9" fillId="2" borderId="2" xfId="0" applyNumberFormat="1" applyFont="1" applyFill="1" applyBorder="1" applyAlignment="1">
      <alignment vertical="top" wrapText="1"/>
    </xf>
    <xf numFmtId="164" fontId="5" fillId="2" borderId="27" xfId="0" applyNumberFormat="1" applyFont="1" applyFill="1" applyBorder="1"/>
    <xf numFmtId="164" fontId="5" fillId="2" borderId="10" xfId="0" applyNumberFormat="1" applyFont="1" applyFill="1" applyBorder="1"/>
    <xf numFmtId="164" fontId="5" fillId="2" borderId="2" xfId="0" applyNumberFormat="1" applyFont="1" applyFill="1" applyBorder="1"/>
    <xf numFmtId="164" fontId="9" fillId="2" borderId="8" xfId="0" applyNumberFormat="1" applyFont="1" applyFill="1" applyBorder="1" applyAlignment="1">
      <alignment vertical="top" wrapText="1"/>
    </xf>
    <xf numFmtId="164" fontId="5" fillId="2" borderId="26" xfId="0" applyNumberFormat="1" applyFont="1" applyFill="1" applyBorder="1"/>
    <xf numFmtId="164" fontId="9" fillId="2" borderId="27" xfId="0" applyNumberFormat="1" applyFont="1" applyFill="1" applyBorder="1" applyAlignment="1">
      <alignment vertical="top" wrapText="1"/>
    </xf>
    <xf numFmtId="0" fontId="8" fillId="0" borderId="25" xfId="0" applyFont="1" applyBorder="1"/>
    <xf numFmtId="2" fontId="9" fillId="0" borderId="26" xfId="0" applyNumberFormat="1" applyFont="1" applyFill="1" applyBorder="1" applyAlignment="1">
      <alignment vertical="top" wrapText="1"/>
    </xf>
    <xf numFmtId="2" fontId="9" fillId="0" borderId="2" xfId="0" applyNumberFormat="1" applyFont="1" applyFill="1" applyBorder="1" applyAlignment="1">
      <alignment vertical="top" wrapText="1"/>
    </xf>
    <xf numFmtId="2" fontId="9" fillId="0" borderId="27" xfId="0" applyNumberFormat="1" applyFont="1" applyFill="1" applyBorder="1" applyAlignment="1">
      <alignment vertical="top" wrapText="1"/>
    </xf>
    <xf numFmtId="164" fontId="9" fillId="0" borderId="26" xfId="0" applyNumberFormat="1" applyFont="1" applyFill="1" applyBorder="1" applyAlignment="1">
      <alignment vertical="top" wrapText="1"/>
    </xf>
    <xf numFmtId="164" fontId="9" fillId="0" borderId="2" xfId="0" applyNumberFormat="1" applyFont="1" applyFill="1" applyBorder="1" applyAlignment="1">
      <alignment vertical="top" wrapText="1"/>
    </xf>
    <xf numFmtId="164" fontId="5" fillId="0" borderId="27" xfId="0" applyNumberFormat="1" applyFont="1" applyFill="1" applyBorder="1"/>
    <xf numFmtId="164" fontId="5" fillId="0" borderId="10" xfId="0" applyNumberFormat="1" applyFont="1" applyFill="1" applyBorder="1"/>
    <xf numFmtId="164" fontId="5" fillId="0" borderId="2" xfId="0" applyNumberFormat="1" applyFont="1" applyFill="1" applyBorder="1"/>
    <xf numFmtId="164" fontId="9" fillId="0" borderId="8" xfId="0" applyNumberFormat="1" applyFont="1" applyFill="1" applyBorder="1" applyAlignment="1">
      <alignment vertical="top" wrapText="1"/>
    </xf>
    <xf numFmtId="164" fontId="5" fillId="0" borderId="26" xfId="0" applyNumberFormat="1" applyFont="1" applyFill="1" applyBorder="1"/>
    <xf numFmtId="164" fontId="9" fillId="0" borderId="27" xfId="0" applyNumberFormat="1" applyFont="1" applyFill="1" applyBorder="1" applyAlignment="1">
      <alignment vertical="top" wrapText="1"/>
    </xf>
    <xf numFmtId="2" fontId="8" fillId="0" borderId="26" xfId="0" applyNumberFormat="1" applyFont="1" applyFill="1" applyBorder="1"/>
    <xf numFmtId="2" fontId="8" fillId="0" borderId="2" xfId="0" applyNumberFormat="1" applyFont="1" applyFill="1" applyBorder="1"/>
    <xf numFmtId="2" fontId="8" fillId="0" borderId="27" xfId="0" applyNumberFormat="1" applyFont="1" applyFill="1" applyBorder="1"/>
    <xf numFmtId="164" fontId="8" fillId="0" borderId="26" xfId="0" applyNumberFormat="1" applyFont="1" applyFill="1" applyBorder="1"/>
    <xf numFmtId="164" fontId="8" fillId="0" borderId="2" xfId="0" applyNumberFormat="1" applyFont="1" applyFill="1" applyBorder="1"/>
    <xf numFmtId="2" fontId="5" fillId="2" borderId="26" xfId="0" applyNumberFormat="1" applyFont="1" applyFill="1" applyBorder="1"/>
    <xf numFmtId="2" fontId="5" fillId="2" borderId="2" xfId="0" applyNumberFormat="1" applyFont="1" applyFill="1" applyBorder="1"/>
    <xf numFmtId="2" fontId="5" fillId="2" borderId="27" xfId="0" applyNumberFormat="1" applyFont="1" applyFill="1" applyBorder="1"/>
    <xf numFmtId="164" fontId="9" fillId="2" borderId="10" xfId="0" applyNumberFormat="1" applyFont="1" applyFill="1" applyBorder="1" applyAlignment="1">
      <alignment vertical="top" wrapText="1"/>
    </xf>
    <xf numFmtId="2" fontId="5" fillId="0" borderId="26" xfId="0" applyNumberFormat="1" applyFont="1" applyFill="1" applyBorder="1"/>
    <xf numFmtId="2" fontId="5" fillId="0" borderId="2" xfId="0" applyNumberFormat="1" applyFont="1" applyFill="1" applyBorder="1"/>
    <xf numFmtId="2" fontId="5" fillId="0" borderId="27" xfId="0" applyNumberFormat="1" applyFont="1" applyFill="1" applyBorder="1"/>
    <xf numFmtId="164" fontId="9" fillId="0" borderId="10" xfId="0" applyNumberFormat="1" applyFont="1" applyFill="1" applyBorder="1" applyAlignment="1">
      <alignment vertical="top" wrapText="1"/>
    </xf>
    <xf numFmtId="164" fontId="8" fillId="0" borderId="27" xfId="0" applyNumberFormat="1" applyFont="1" applyFill="1" applyBorder="1"/>
    <xf numFmtId="164" fontId="8" fillId="0" borderId="10" xfId="0" applyNumberFormat="1" applyFont="1" applyFill="1" applyBorder="1"/>
    <xf numFmtId="0" fontId="8" fillId="2" borderId="19" xfId="0" applyFont="1" applyFill="1" applyBorder="1"/>
    <xf numFmtId="2" fontId="5" fillId="2" borderId="20" xfId="0" applyNumberFormat="1" applyFont="1" applyFill="1" applyBorder="1"/>
    <xf numFmtId="2" fontId="5" fillId="2" borderId="21" xfId="0" applyNumberFormat="1" applyFont="1" applyFill="1" applyBorder="1"/>
    <xf numFmtId="2" fontId="5" fillId="2" borderId="22" xfId="0" applyNumberFormat="1" applyFont="1" applyFill="1" applyBorder="1"/>
    <xf numFmtId="164" fontId="5" fillId="2" borderId="20" xfId="0" applyNumberFormat="1" applyFont="1" applyFill="1" applyBorder="1"/>
    <xf numFmtId="164" fontId="5" fillId="2" borderId="21" xfId="0" applyNumberFormat="1" applyFont="1" applyFill="1" applyBorder="1"/>
    <xf numFmtId="164" fontId="5" fillId="2" borderId="22" xfId="0" applyNumberFormat="1" applyFont="1" applyFill="1" applyBorder="1"/>
    <xf numFmtId="164" fontId="5" fillId="2" borderId="23" xfId="0" applyNumberFormat="1" applyFont="1" applyFill="1" applyBorder="1"/>
    <xf numFmtId="164" fontId="9" fillId="2" borderId="24" xfId="0" applyNumberFormat="1" applyFont="1" applyFill="1" applyBorder="1" applyAlignment="1">
      <alignment vertical="top" wrapText="1"/>
    </xf>
    <xf numFmtId="164" fontId="9" fillId="2" borderId="22" xfId="0" applyNumberFormat="1" applyFont="1" applyFill="1" applyBorder="1" applyAlignment="1">
      <alignment vertical="top" wrapText="1"/>
    </xf>
    <xf numFmtId="2" fontId="5" fillId="0" borderId="0" xfId="0" applyNumberFormat="1" applyFont="1"/>
    <xf numFmtId="0" fontId="5" fillId="0" borderId="0" xfId="0" applyFont="1" applyAlignment="1">
      <alignment vertical="top"/>
    </xf>
    <xf numFmtId="0" fontId="10" fillId="0" borderId="0" xfId="0" applyFont="1"/>
    <xf numFmtId="0" fontId="6" fillId="6" borderId="23" xfId="0" applyFont="1" applyFill="1" applyBorder="1"/>
    <xf numFmtId="0" fontId="6" fillId="6" borderId="21" xfId="0" applyFont="1" applyFill="1" applyBorder="1"/>
    <xf numFmtId="0" fontId="6" fillId="6" borderId="24" xfId="0" applyFont="1" applyFill="1" applyBorder="1"/>
    <xf numFmtId="0" fontId="6" fillId="6" borderId="20" xfId="0" applyFont="1" applyFill="1" applyBorder="1"/>
    <xf numFmtId="0" fontId="6" fillId="6" borderId="22" xfId="0" applyFont="1" applyFill="1" applyBorder="1"/>
    <xf numFmtId="164" fontId="5" fillId="2" borderId="8" xfId="0" applyNumberFormat="1" applyFont="1" applyFill="1" applyBorder="1"/>
    <xf numFmtId="164" fontId="5" fillId="0" borderId="8" xfId="0" applyNumberFormat="1" applyFont="1" applyFill="1" applyBorder="1"/>
    <xf numFmtId="164" fontId="8" fillId="0" borderId="8" xfId="0" applyNumberFormat="1" applyFont="1" applyFill="1" applyBorder="1"/>
    <xf numFmtId="164" fontId="5" fillId="2" borderId="24" xfId="0" applyNumberFormat="1" applyFont="1" applyFill="1" applyBorder="1"/>
    <xf numFmtId="0" fontId="11" fillId="0" borderId="0" xfId="0" applyFont="1" applyAlignment="1">
      <alignment vertical="top"/>
    </xf>
    <xf numFmtId="164" fontId="0" fillId="0" borderId="11" xfId="0" applyNumberFormat="1" applyFill="1" applyBorder="1"/>
    <xf numFmtId="164" fontId="0" fillId="0" borderId="0" xfId="2" applyNumberFormat="1" applyFont="1" applyBorder="1"/>
    <xf numFmtId="0" fontId="0" fillId="5" borderId="0" xfId="0" applyFill="1" applyBorder="1"/>
    <xf numFmtId="164" fontId="12" fillId="0" borderId="0" xfId="0" applyNumberFormat="1" applyFont="1" applyBorder="1" applyAlignment="1"/>
    <xf numFmtId="164" fontId="12" fillId="0" borderId="12" xfId="0" applyNumberFormat="1" applyFont="1" applyBorder="1"/>
    <xf numFmtId="0" fontId="0" fillId="5" borderId="11" xfId="0" applyFill="1" applyBorder="1"/>
    <xf numFmtId="0" fontId="0" fillId="5" borderId="12" xfId="0" applyFill="1" applyBorder="1"/>
    <xf numFmtId="0" fontId="0" fillId="5" borderId="4" xfId="0" applyFill="1" applyBorder="1"/>
    <xf numFmtId="0" fontId="0" fillId="5" borderId="3" xfId="0" applyFill="1" applyBorder="1"/>
    <xf numFmtId="0" fontId="0" fillId="5" borderId="5" xfId="0" applyFill="1" applyBorder="1"/>
    <xf numFmtId="0" fontId="3" fillId="5" borderId="5" xfId="0" applyFont="1" applyFill="1" applyBorder="1"/>
    <xf numFmtId="0" fontId="0" fillId="0" borderId="4" xfId="0" applyBorder="1"/>
    <xf numFmtId="164" fontId="12" fillId="0" borderId="4" xfId="2" applyNumberFormat="1" applyFont="1" applyBorder="1"/>
    <xf numFmtId="164" fontId="12" fillId="0" borderId="4" xfId="2" applyNumberFormat="1" applyFont="1" applyBorder="1" applyAlignment="1"/>
    <xf numFmtId="164" fontId="12" fillId="0" borderId="3" xfId="0" applyNumberFormat="1" applyFont="1" applyBorder="1"/>
    <xf numFmtId="164" fontId="12" fillId="0" borderId="4" xfId="0" applyNumberFormat="1" applyFont="1" applyBorder="1" applyAlignment="1"/>
    <xf numFmtId="164" fontId="12" fillId="0" borderId="5" xfId="0" applyNumberFormat="1" applyFont="1" applyBorder="1"/>
    <xf numFmtId="0" fontId="0" fillId="0" borderId="28" xfId="0" applyBorder="1"/>
    <xf numFmtId="164" fontId="12" fillId="0" borderId="4" xfId="0" applyNumberFormat="1" applyFont="1" applyBorder="1"/>
    <xf numFmtId="164" fontId="0" fillId="0" borderId="0" xfId="0" applyNumberFormat="1" applyBorder="1"/>
    <xf numFmtId="164" fontId="12" fillId="0" borderId="0" xfId="0" applyNumberFormat="1" applyFont="1" applyBorder="1"/>
    <xf numFmtId="0" fontId="0" fillId="5" borderId="7" xfId="0" applyFill="1" applyBorder="1"/>
    <xf numFmtId="0" fontId="0" fillId="5" borderId="6" xfId="0" applyFill="1" applyBorder="1"/>
    <xf numFmtId="0" fontId="0" fillId="0" borderId="3" xfId="0" applyBorder="1"/>
    <xf numFmtId="0" fontId="0" fillId="0" borderId="4" xfId="0" applyFill="1" applyBorder="1"/>
    <xf numFmtId="165" fontId="0" fillId="0" borderId="0" xfId="1" applyNumberFormat="1" applyFont="1"/>
    <xf numFmtId="165" fontId="0" fillId="0" borderId="0" xfId="0" applyNumberFormat="1"/>
    <xf numFmtId="0" fontId="2" fillId="3" borderId="28" xfId="0" applyFont="1" applyFill="1" applyBorder="1"/>
    <xf numFmtId="0" fontId="2" fillId="4" borderId="28" xfId="0" applyFont="1" applyFill="1" applyBorder="1"/>
    <xf numFmtId="0" fontId="2" fillId="7" borderId="28" xfId="0" applyFont="1" applyFill="1" applyBorder="1"/>
    <xf numFmtId="0" fontId="2" fillId="8" borderId="28" xfId="0" applyFont="1" applyFill="1" applyBorder="1"/>
    <xf numFmtId="0" fontId="2" fillId="9" borderId="28" xfId="0" applyFont="1" applyFill="1" applyBorder="1"/>
    <xf numFmtId="0" fontId="2" fillId="10" borderId="28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1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12" borderId="21" xfId="0" applyFont="1" applyFill="1" applyBorder="1" applyAlignment="1">
      <alignment horizontal="center"/>
    </xf>
    <xf numFmtId="0" fontId="3" fillId="3" borderId="29" xfId="0" applyFont="1" applyFill="1" applyBorder="1"/>
    <xf numFmtId="0" fontId="2" fillId="2" borderId="15" xfId="0" applyFont="1" applyFill="1" applyBorder="1" applyAlignment="1">
      <alignment horizontal="center"/>
    </xf>
    <xf numFmtId="0" fontId="15" fillId="3" borderId="30" xfId="0" applyFont="1" applyFill="1" applyBorder="1"/>
    <xf numFmtId="0" fontId="15" fillId="3" borderId="30" xfId="0" applyFont="1" applyFill="1" applyBorder="1" applyAlignment="1">
      <alignment horizontal="center"/>
    </xf>
    <xf numFmtId="0" fontId="15" fillId="3" borderId="31" xfId="0" applyFont="1" applyFill="1" applyBorder="1"/>
    <xf numFmtId="0" fontId="2" fillId="0" borderId="2" xfId="0" applyFont="1" applyBorder="1" applyAlignment="1">
      <alignment horizontal="center"/>
    </xf>
    <xf numFmtId="0" fontId="15" fillId="3" borderId="29" xfId="0" applyFont="1" applyFill="1" applyBorder="1"/>
    <xf numFmtId="0" fontId="3" fillId="3" borderId="30" xfId="0" applyFont="1" applyFill="1" applyBorder="1"/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/>
    <xf numFmtId="0" fontId="3" fillId="3" borderId="3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4" fillId="11" borderId="35" xfId="0" applyFont="1" applyFill="1" applyBorder="1"/>
    <xf numFmtId="0" fontId="14" fillId="11" borderId="36" xfId="0" applyFont="1" applyFill="1" applyBorder="1" applyAlignment="1">
      <alignment horizontal="center"/>
    </xf>
    <xf numFmtId="0" fontId="14" fillId="11" borderId="37" xfId="0" applyFont="1" applyFill="1" applyBorder="1" applyAlignment="1">
      <alignment horizontal="center"/>
    </xf>
    <xf numFmtId="0" fontId="14" fillId="11" borderId="34" xfId="0" applyFont="1" applyFill="1" applyBorder="1"/>
    <xf numFmtId="0" fontId="14" fillId="11" borderId="3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6" borderId="13" xfId="0" quotePrefix="1" applyNumberFormat="1" applyFont="1" applyFill="1" applyBorder="1" applyAlignment="1">
      <alignment horizontal="center" vertical="top" wrapText="1"/>
    </xf>
    <xf numFmtId="0" fontId="6" fillId="6" borderId="19" xfId="0" quotePrefix="1" applyNumberFormat="1" applyFont="1" applyFill="1" applyBorder="1" applyAlignment="1">
      <alignment horizontal="center" vertical="top" wrapText="1"/>
    </xf>
    <xf numFmtId="3" fontId="6" fillId="6" borderId="14" xfId="0" applyNumberFormat="1" applyFont="1" applyFill="1" applyBorder="1" applyAlignment="1">
      <alignment horizontal="center" wrapText="1"/>
    </xf>
    <xf numFmtId="3" fontId="6" fillId="6" borderId="15" xfId="0" applyNumberFormat="1" applyFont="1" applyFill="1" applyBorder="1" applyAlignment="1">
      <alignment horizontal="center" wrapText="1"/>
    </xf>
    <xf numFmtId="3" fontId="6" fillId="6" borderId="16" xfId="0" applyNumberFormat="1" applyFont="1" applyFill="1" applyBorder="1" applyAlignment="1">
      <alignment horizontal="center" wrapText="1"/>
    </xf>
    <xf numFmtId="3" fontId="6" fillId="6" borderId="14" xfId="3" applyNumberFormat="1" applyFont="1" applyFill="1" applyBorder="1" applyAlignment="1">
      <alignment horizontal="center" wrapText="1"/>
    </xf>
    <xf numFmtId="3" fontId="6" fillId="6" borderId="15" xfId="3" applyNumberFormat="1" applyFont="1" applyFill="1" applyBorder="1" applyAlignment="1">
      <alignment horizontal="center" wrapText="1"/>
    </xf>
    <xf numFmtId="3" fontId="6" fillId="6" borderId="16" xfId="3" applyNumberFormat="1" applyFont="1" applyFill="1" applyBorder="1" applyAlignment="1">
      <alignment horizontal="center" wrapText="1"/>
    </xf>
    <xf numFmtId="3" fontId="6" fillId="6" borderId="17" xfId="0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14" xfId="0" applyNumberFormat="1" applyFont="1" applyFill="1" applyBorder="1" applyAlignment="1">
      <alignment horizontal="center"/>
    </xf>
    <xf numFmtId="3" fontId="6" fillId="6" borderId="16" xfId="0" applyNumberFormat="1" applyFont="1" applyFill="1" applyBorder="1" applyAlignment="1">
      <alignment horizontal="center"/>
    </xf>
    <xf numFmtId="10" fontId="6" fillId="6" borderId="14" xfId="0" applyNumberFormat="1" applyFont="1" applyFill="1" applyBorder="1" applyAlignment="1">
      <alignment horizontal="center"/>
    </xf>
    <xf numFmtId="10" fontId="6" fillId="6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view="pageLayout" topLeftCell="A123" zoomScaleNormal="100" workbookViewId="0">
      <selection activeCell="C130" sqref="C130"/>
    </sheetView>
  </sheetViews>
  <sheetFormatPr defaultRowHeight="12.75" x14ac:dyDescent="0.2"/>
  <cols>
    <col min="1" max="1" width="28" style="4" customWidth="1"/>
    <col min="2" max="2" width="9.140625" style="136"/>
    <col min="3" max="3" width="45.140625" style="135" customWidth="1"/>
    <col min="4" max="4" width="15" style="138" customWidth="1"/>
    <col min="5" max="5" width="16.140625" style="137" customWidth="1"/>
    <col min="6" max="6" width="11.5703125" style="119" customWidth="1"/>
    <col min="7" max="7" width="15.42578125" style="13" customWidth="1"/>
  </cols>
  <sheetData>
    <row r="1" spans="1:6" ht="13.5" thickBot="1" x14ac:dyDescent="0.25">
      <c r="A1" s="186" t="s">
        <v>49</v>
      </c>
      <c r="B1" s="187" t="s">
        <v>0</v>
      </c>
      <c r="C1" s="187" t="s">
        <v>50</v>
      </c>
      <c r="D1" s="187" t="s">
        <v>51</v>
      </c>
      <c r="E1" s="188" t="s">
        <v>45</v>
      </c>
      <c r="F1" s="13"/>
    </row>
    <row r="2" spans="1:6" x14ac:dyDescent="0.2">
      <c r="A2" s="166"/>
      <c r="B2" s="167">
        <v>1</v>
      </c>
      <c r="C2" s="155" t="s">
        <v>46</v>
      </c>
      <c r="D2" s="156" t="s">
        <v>1</v>
      </c>
      <c r="E2" s="157">
        <v>42.85</v>
      </c>
      <c r="F2" s="13"/>
    </row>
    <row r="3" spans="1:6" x14ac:dyDescent="0.2">
      <c r="A3" s="168"/>
      <c r="B3" s="149">
        <v>1</v>
      </c>
      <c r="C3" s="147" t="s">
        <v>47</v>
      </c>
      <c r="D3" s="148" t="s">
        <v>1</v>
      </c>
      <c r="E3" s="151">
        <v>31.61</v>
      </c>
      <c r="F3" s="13"/>
    </row>
    <row r="4" spans="1:6" x14ac:dyDescent="0.2">
      <c r="A4" s="168"/>
      <c r="B4" s="149">
        <v>1</v>
      </c>
      <c r="C4" s="149" t="s">
        <v>48</v>
      </c>
      <c r="D4" s="148" t="s">
        <v>1</v>
      </c>
      <c r="E4" s="151">
        <v>25.5</v>
      </c>
      <c r="F4" s="13"/>
    </row>
    <row r="5" spans="1:6" x14ac:dyDescent="0.2">
      <c r="A5" s="168"/>
      <c r="B5" s="171">
        <v>2</v>
      </c>
      <c r="C5" s="144" t="s">
        <v>54</v>
      </c>
      <c r="D5" s="139" t="s">
        <v>1</v>
      </c>
      <c r="E5" s="142">
        <v>51.48</v>
      </c>
      <c r="F5" s="13"/>
    </row>
    <row r="6" spans="1:6" x14ac:dyDescent="0.2">
      <c r="A6" s="168"/>
      <c r="B6" s="171">
        <v>2</v>
      </c>
      <c r="C6" s="143" t="s">
        <v>55</v>
      </c>
      <c r="D6" s="139" t="s">
        <v>1</v>
      </c>
      <c r="E6" s="142">
        <v>48.04</v>
      </c>
      <c r="F6" s="13"/>
    </row>
    <row r="7" spans="1:6" x14ac:dyDescent="0.2">
      <c r="A7" s="169" t="s">
        <v>196</v>
      </c>
      <c r="B7" s="171">
        <v>2</v>
      </c>
      <c r="C7" s="144" t="s">
        <v>56</v>
      </c>
      <c r="D7" s="139" t="s">
        <v>3</v>
      </c>
      <c r="E7" s="142">
        <v>97.28</v>
      </c>
      <c r="F7" s="13"/>
    </row>
    <row r="8" spans="1:6" x14ac:dyDescent="0.2">
      <c r="A8" s="168"/>
      <c r="B8" s="171">
        <v>2</v>
      </c>
      <c r="C8" s="144" t="s">
        <v>57</v>
      </c>
      <c r="D8" s="139" t="s">
        <v>52</v>
      </c>
      <c r="E8" s="141" t="s">
        <v>53</v>
      </c>
      <c r="F8" s="13"/>
    </row>
    <row r="9" spans="1:6" x14ac:dyDescent="0.2">
      <c r="A9" s="168"/>
      <c r="B9" s="149">
        <v>3</v>
      </c>
      <c r="C9" s="150" t="s">
        <v>58</v>
      </c>
      <c r="D9" s="148" t="s">
        <v>1</v>
      </c>
      <c r="E9" s="151">
        <v>98.74</v>
      </c>
      <c r="F9" s="13"/>
    </row>
    <row r="10" spans="1:6" x14ac:dyDescent="0.2">
      <c r="A10" s="168"/>
      <c r="B10" s="149">
        <v>3</v>
      </c>
      <c r="C10" s="148" t="s">
        <v>60</v>
      </c>
      <c r="D10" s="148" t="s">
        <v>3</v>
      </c>
      <c r="E10" s="151">
        <v>94.7</v>
      </c>
      <c r="F10" s="13"/>
    </row>
    <row r="11" spans="1:6" ht="13.5" thickBot="1" x14ac:dyDescent="0.25">
      <c r="A11" s="170"/>
      <c r="B11" s="154">
        <v>3</v>
      </c>
      <c r="C11" s="158" t="s">
        <v>59</v>
      </c>
      <c r="D11" s="152" t="s">
        <v>52</v>
      </c>
      <c r="E11" s="153" t="s">
        <v>53</v>
      </c>
      <c r="F11" s="13"/>
    </row>
    <row r="12" spans="1:6" x14ac:dyDescent="0.2">
      <c r="A12" s="168"/>
      <c r="B12" s="182">
        <v>1</v>
      </c>
      <c r="C12" s="183" t="s">
        <v>61</v>
      </c>
      <c r="D12" s="184" t="s">
        <v>3</v>
      </c>
      <c r="E12" s="185">
        <v>59.05</v>
      </c>
      <c r="F12" s="13"/>
    </row>
    <row r="13" spans="1:6" x14ac:dyDescent="0.2">
      <c r="A13" s="168"/>
      <c r="B13" s="171">
        <v>1</v>
      </c>
      <c r="C13" s="143" t="s">
        <v>62</v>
      </c>
      <c r="D13" s="139" t="s">
        <v>3</v>
      </c>
      <c r="E13" s="141">
        <v>40.74</v>
      </c>
      <c r="F13" s="13"/>
    </row>
    <row r="14" spans="1:6" x14ac:dyDescent="0.2">
      <c r="A14" s="169" t="s">
        <v>197</v>
      </c>
      <c r="B14" s="149">
        <v>2</v>
      </c>
      <c r="C14" s="150" t="s">
        <v>63</v>
      </c>
      <c r="D14" s="148" t="s">
        <v>1</v>
      </c>
      <c r="E14" s="151">
        <v>96.49</v>
      </c>
      <c r="F14" s="13"/>
    </row>
    <row r="15" spans="1:6" x14ac:dyDescent="0.2">
      <c r="A15" s="168"/>
      <c r="B15" s="171">
        <v>3</v>
      </c>
      <c r="C15" s="145" t="s">
        <v>64</v>
      </c>
      <c r="D15" s="139" t="s">
        <v>3</v>
      </c>
      <c r="E15" s="141">
        <v>52.61</v>
      </c>
      <c r="F15" s="13"/>
    </row>
    <row r="16" spans="1:6" ht="13.5" thickBot="1" x14ac:dyDescent="0.25">
      <c r="A16" s="170"/>
      <c r="B16" s="178">
        <v>3</v>
      </c>
      <c r="C16" s="162" t="s">
        <v>65</v>
      </c>
      <c r="D16" s="163" t="s">
        <v>3</v>
      </c>
      <c r="E16" s="164">
        <v>47.04</v>
      </c>
      <c r="F16" s="13"/>
    </row>
    <row r="17" spans="1:6" x14ac:dyDescent="0.2">
      <c r="A17" s="172"/>
      <c r="B17" s="167">
        <v>1</v>
      </c>
      <c r="C17" s="155" t="s">
        <v>66</v>
      </c>
      <c r="D17" s="156" t="s">
        <v>52</v>
      </c>
      <c r="E17" s="157" t="s">
        <v>53</v>
      </c>
      <c r="F17" s="13"/>
    </row>
    <row r="18" spans="1:6" x14ac:dyDescent="0.2">
      <c r="A18" s="168"/>
      <c r="B18" s="171">
        <v>2</v>
      </c>
      <c r="C18" s="144" t="s">
        <v>67</v>
      </c>
      <c r="D18" s="139" t="s">
        <v>1</v>
      </c>
      <c r="E18" s="141">
        <v>98.99</v>
      </c>
      <c r="F18" s="13"/>
    </row>
    <row r="19" spans="1:6" x14ac:dyDescent="0.2">
      <c r="A19" s="168"/>
      <c r="B19" s="171">
        <v>2</v>
      </c>
      <c r="C19" s="145" t="s">
        <v>68</v>
      </c>
      <c r="D19" s="139" t="s">
        <v>3</v>
      </c>
      <c r="E19" s="141">
        <v>98.66</v>
      </c>
      <c r="F19" s="13"/>
    </row>
    <row r="20" spans="1:6" x14ac:dyDescent="0.2">
      <c r="A20" s="168"/>
      <c r="B20" s="149">
        <v>3</v>
      </c>
      <c r="C20" s="150" t="s">
        <v>69</v>
      </c>
      <c r="D20" s="148" t="s">
        <v>1</v>
      </c>
      <c r="E20" s="151">
        <v>98.66</v>
      </c>
      <c r="F20" s="13"/>
    </row>
    <row r="21" spans="1:6" x14ac:dyDescent="0.2">
      <c r="A21" s="169" t="s">
        <v>198</v>
      </c>
      <c r="B21" s="149">
        <v>3</v>
      </c>
      <c r="C21" s="148" t="s">
        <v>70</v>
      </c>
      <c r="D21" s="148" t="s">
        <v>3</v>
      </c>
      <c r="E21" s="151">
        <v>98.26</v>
      </c>
      <c r="F21" s="13"/>
    </row>
    <row r="22" spans="1:6" x14ac:dyDescent="0.2">
      <c r="A22" s="168"/>
      <c r="B22" s="171">
        <v>4</v>
      </c>
      <c r="C22" s="144" t="s">
        <v>71</v>
      </c>
      <c r="D22" s="139" t="s">
        <v>1</v>
      </c>
      <c r="E22" s="141">
        <v>51.99</v>
      </c>
      <c r="F22" s="13"/>
    </row>
    <row r="23" spans="1:6" x14ac:dyDescent="0.2">
      <c r="A23" s="168"/>
      <c r="B23" s="171">
        <v>4</v>
      </c>
      <c r="C23" s="143" t="s">
        <v>72</v>
      </c>
      <c r="D23" s="139" t="s">
        <v>1</v>
      </c>
      <c r="E23" s="141">
        <v>47.45</v>
      </c>
      <c r="F23" s="13"/>
    </row>
    <row r="24" spans="1:6" x14ac:dyDescent="0.2">
      <c r="A24" s="168"/>
      <c r="B24" s="171">
        <v>4</v>
      </c>
      <c r="C24" s="145" t="s">
        <v>73</v>
      </c>
      <c r="D24" s="139" t="s">
        <v>3</v>
      </c>
      <c r="E24" s="141">
        <v>69.64</v>
      </c>
      <c r="F24" s="13"/>
    </row>
    <row r="25" spans="1:6" x14ac:dyDescent="0.2">
      <c r="A25" s="168"/>
      <c r="B25" s="171">
        <v>4</v>
      </c>
      <c r="C25" s="143" t="s">
        <v>74</v>
      </c>
      <c r="D25" s="139" t="s">
        <v>3</v>
      </c>
      <c r="E25" s="141">
        <v>29.92</v>
      </c>
      <c r="F25" s="13"/>
    </row>
    <row r="26" spans="1:6" ht="13.5" thickBot="1" x14ac:dyDescent="0.25">
      <c r="A26" s="170"/>
      <c r="B26" s="154">
        <v>5</v>
      </c>
      <c r="C26" s="152" t="s">
        <v>75</v>
      </c>
      <c r="D26" s="152" t="s">
        <v>1</v>
      </c>
      <c r="E26" s="153">
        <v>98.33</v>
      </c>
      <c r="F26" s="13"/>
    </row>
    <row r="27" spans="1:6" x14ac:dyDescent="0.2">
      <c r="A27" s="172"/>
      <c r="B27" s="177">
        <v>1</v>
      </c>
      <c r="C27" s="181" t="s">
        <v>76</v>
      </c>
      <c r="D27" s="160" t="s">
        <v>3</v>
      </c>
      <c r="E27" s="161">
        <v>99.42</v>
      </c>
      <c r="F27" s="13"/>
    </row>
    <row r="28" spans="1:6" x14ac:dyDescent="0.2">
      <c r="A28" s="168"/>
      <c r="B28" s="149">
        <v>2</v>
      </c>
      <c r="C28" s="150" t="s">
        <v>77</v>
      </c>
      <c r="D28" s="148" t="s">
        <v>1</v>
      </c>
      <c r="E28" s="151">
        <v>74.680000000000007</v>
      </c>
      <c r="F28" s="13"/>
    </row>
    <row r="29" spans="1:6" x14ac:dyDescent="0.2">
      <c r="A29" s="168"/>
      <c r="B29" s="149">
        <v>2</v>
      </c>
      <c r="C29" s="147" t="s">
        <v>78</v>
      </c>
      <c r="D29" s="148" t="s">
        <v>1</v>
      </c>
      <c r="E29" s="151">
        <v>24.89</v>
      </c>
      <c r="F29" s="13"/>
    </row>
    <row r="30" spans="1:6" x14ac:dyDescent="0.2">
      <c r="A30" s="169" t="s">
        <v>199</v>
      </c>
      <c r="B30" s="149">
        <v>2</v>
      </c>
      <c r="C30" s="148" t="s">
        <v>79</v>
      </c>
      <c r="D30" s="148" t="s">
        <v>3</v>
      </c>
      <c r="E30" s="151">
        <v>98.51</v>
      </c>
      <c r="F30" s="13"/>
    </row>
    <row r="31" spans="1:6" x14ac:dyDescent="0.2">
      <c r="A31" s="168"/>
      <c r="B31" s="171">
        <v>3</v>
      </c>
      <c r="C31" s="144" t="s">
        <v>80</v>
      </c>
      <c r="D31" s="139" t="s">
        <v>1</v>
      </c>
      <c r="E31" s="141">
        <v>99.29</v>
      </c>
      <c r="F31" s="13"/>
    </row>
    <row r="32" spans="1:6" x14ac:dyDescent="0.2">
      <c r="A32" s="168"/>
      <c r="B32" s="171">
        <v>3</v>
      </c>
      <c r="C32" s="144" t="s">
        <v>81</v>
      </c>
      <c r="D32" s="140" t="s">
        <v>3</v>
      </c>
      <c r="E32" s="141">
        <v>54.16</v>
      </c>
      <c r="F32" s="13"/>
    </row>
    <row r="33" spans="1:6" ht="13.5" thickBot="1" x14ac:dyDescent="0.25">
      <c r="A33" s="170"/>
      <c r="B33" s="178">
        <v>3</v>
      </c>
      <c r="C33" s="162" t="s">
        <v>82</v>
      </c>
      <c r="D33" s="163" t="s">
        <v>3</v>
      </c>
      <c r="E33" s="164">
        <v>45.73</v>
      </c>
      <c r="F33" s="13"/>
    </row>
    <row r="34" spans="1:6" x14ac:dyDescent="0.2">
      <c r="A34" s="172"/>
      <c r="B34" s="167">
        <v>1</v>
      </c>
      <c r="C34" s="156" t="s">
        <v>83</v>
      </c>
      <c r="D34" s="156" t="s">
        <v>1</v>
      </c>
      <c r="E34" s="157">
        <v>97.07</v>
      </c>
      <c r="F34" s="13"/>
    </row>
    <row r="35" spans="1:6" x14ac:dyDescent="0.2">
      <c r="A35" s="168"/>
      <c r="B35" s="149">
        <v>1</v>
      </c>
      <c r="C35" s="148" t="s">
        <v>84</v>
      </c>
      <c r="D35" s="148" t="s">
        <v>3</v>
      </c>
      <c r="E35" s="151">
        <v>36.75</v>
      </c>
      <c r="F35" s="13"/>
    </row>
    <row r="36" spans="1:6" x14ac:dyDescent="0.2">
      <c r="A36" s="168"/>
      <c r="B36" s="149">
        <v>1</v>
      </c>
      <c r="C36" s="149" t="s">
        <v>85</v>
      </c>
      <c r="D36" s="148" t="s">
        <v>3</v>
      </c>
      <c r="E36" s="151">
        <v>33.06</v>
      </c>
      <c r="F36" s="13"/>
    </row>
    <row r="37" spans="1:6" x14ac:dyDescent="0.2">
      <c r="A37" s="169" t="s">
        <v>200</v>
      </c>
      <c r="B37" s="149">
        <v>1</v>
      </c>
      <c r="C37" s="149" t="s">
        <v>86</v>
      </c>
      <c r="D37" s="148" t="s">
        <v>3</v>
      </c>
      <c r="E37" s="151">
        <v>29.38</v>
      </c>
      <c r="F37" s="13"/>
    </row>
    <row r="38" spans="1:6" x14ac:dyDescent="0.2">
      <c r="A38" s="169"/>
      <c r="B38" s="171">
        <v>2</v>
      </c>
      <c r="C38" s="144" t="s">
        <v>87</v>
      </c>
      <c r="D38" s="139" t="s">
        <v>3</v>
      </c>
      <c r="E38" s="141">
        <v>56.31</v>
      </c>
      <c r="F38" s="13"/>
    </row>
    <row r="39" spans="1:6" x14ac:dyDescent="0.2">
      <c r="A39" s="168"/>
      <c r="B39" s="171">
        <v>2</v>
      </c>
      <c r="C39" s="143" t="s">
        <v>88</v>
      </c>
      <c r="D39" s="139" t="s">
        <v>3</v>
      </c>
      <c r="E39" s="141">
        <v>43.6</v>
      </c>
      <c r="F39" s="13"/>
    </row>
    <row r="40" spans="1:6" ht="13.5" thickBot="1" x14ac:dyDescent="0.25">
      <c r="A40" s="170"/>
      <c r="B40" s="154">
        <v>3</v>
      </c>
      <c r="C40" s="152" t="s">
        <v>195</v>
      </c>
      <c r="D40" s="152" t="s">
        <v>3</v>
      </c>
      <c r="E40" s="153">
        <v>99.47</v>
      </c>
      <c r="F40" s="13"/>
    </row>
    <row r="41" spans="1:6" ht="13.5" thickBot="1" x14ac:dyDescent="0.25">
      <c r="A41" s="189" t="s">
        <v>49</v>
      </c>
      <c r="B41" s="190" t="s">
        <v>0</v>
      </c>
      <c r="C41" s="187" t="s">
        <v>50</v>
      </c>
      <c r="D41" s="187" t="s">
        <v>51</v>
      </c>
      <c r="E41" s="188" t="s">
        <v>45</v>
      </c>
      <c r="F41" s="13"/>
    </row>
    <row r="42" spans="1:6" x14ac:dyDescent="0.2">
      <c r="A42" s="172"/>
      <c r="B42" s="167">
        <v>1</v>
      </c>
      <c r="C42" s="156" t="s">
        <v>89</v>
      </c>
      <c r="D42" s="156" t="s">
        <v>1</v>
      </c>
      <c r="E42" s="157">
        <v>95</v>
      </c>
      <c r="F42" s="13"/>
    </row>
    <row r="43" spans="1:6" x14ac:dyDescent="0.2">
      <c r="A43" s="168"/>
      <c r="B43" s="149">
        <v>1</v>
      </c>
      <c r="C43" s="148" t="s">
        <v>90</v>
      </c>
      <c r="D43" s="148" t="s">
        <v>52</v>
      </c>
      <c r="E43" s="151" t="s">
        <v>53</v>
      </c>
      <c r="F43" s="13"/>
    </row>
    <row r="44" spans="1:6" x14ac:dyDescent="0.2">
      <c r="A44" s="169" t="s">
        <v>201</v>
      </c>
      <c r="B44" s="171">
        <v>2</v>
      </c>
      <c r="C44" s="144" t="s">
        <v>91</v>
      </c>
      <c r="D44" s="139" t="s">
        <v>52</v>
      </c>
      <c r="E44" s="141" t="s">
        <v>53</v>
      </c>
      <c r="F44" s="13"/>
    </row>
    <row r="45" spans="1:6" x14ac:dyDescent="0.2">
      <c r="A45" s="168"/>
      <c r="B45" s="149">
        <v>3</v>
      </c>
      <c r="C45" s="150" t="s">
        <v>92</v>
      </c>
      <c r="D45" s="148" t="s">
        <v>52</v>
      </c>
      <c r="E45" s="151" t="s">
        <v>53</v>
      </c>
      <c r="F45" s="13"/>
    </row>
    <row r="46" spans="1:6" ht="13.5" thickBot="1" x14ac:dyDescent="0.25">
      <c r="A46" s="170"/>
      <c r="B46" s="154">
        <v>3</v>
      </c>
      <c r="C46" s="152" t="s">
        <v>93</v>
      </c>
      <c r="D46" s="152" t="s">
        <v>52</v>
      </c>
      <c r="E46" s="153" t="s">
        <v>53</v>
      </c>
      <c r="F46" s="13"/>
    </row>
    <row r="47" spans="1:6" x14ac:dyDescent="0.2">
      <c r="A47" s="172"/>
      <c r="B47" s="177">
        <v>1</v>
      </c>
      <c r="C47" s="181" t="s">
        <v>94</v>
      </c>
      <c r="D47" s="160" t="s">
        <v>1</v>
      </c>
      <c r="E47" s="161">
        <v>92.12</v>
      </c>
      <c r="F47" s="13"/>
    </row>
    <row r="48" spans="1:6" x14ac:dyDescent="0.2">
      <c r="A48" s="168"/>
      <c r="B48" s="171">
        <v>1</v>
      </c>
      <c r="C48" s="145" t="s">
        <v>95</v>
      </c>
      <c r="D48" s="139" t="s">
        <v>3</v>
      </c>
      <c r="E48" s="141">
        <v>96.95</v>
      </c>
      <c r="F48" s="13"/>
    </row>
    <row r="49" spans="1:6" x14ac:dyDescent="0.2">
      <c r="A49" s="168"/>
      <c r="B49" s="149">
        <v>2</v>
      </c>
      <c r="C49" s="148" t="s">
        <v>96</v>
      </c>
      <c r="D49" s="148" t="s">
        <v>3</v>
      </c>
      <c r="E49" s="151">
        <v>39.9</v>
      </c>
      <c r="F49" s="13"/>
    </row>
    <row r="50" spans="1:6" x14ac:dyDescent="0.2">
      <c r="A50" s="168"/>
      <c r="B50" s="149">
        <v>2</v>
      </c>
      <c r="C50" s="149" t="s">
        <v>97</v>
      </c>
      <c r="D50" s="148" t="s">
        <v>3</v>
      </c>
      <c r="E50" s="151">
        <v>22.6</v>
      </c>
      <c r="F50" s="13"/>
    </row>
    <row r="51" spans="1:6" x14ac:dyDescent="0.2">
      <c r="A51" s="169" t="s">
        <v>202</v>
      </c>
      <c r="B51" s="149">
        <v>2</v>
      </c>
      <c r="C51" s="149" t="s">
        <v>98</v>
      </c>
      <c r="D51" s="148" t="s">
        <v>3</v>
      </c>
      <c r="E51" s="151">
        <v>22.1</v>
      </c>
      <c r="F51" s="13"/>
    </row>
    <row r="52" spans="1:6" x14ac:dyDescent="0.2">
      <c r="A52" s="168"/>
      <c r="B52" s="149">
        <v>2</v>
      </c>
      <c r="C52" s="149" t="s">
        <v>99</v>
      </c>
      <c r="D52" s="148" t="s">
        <v>3</v>
      </c>
      <c r="E52" s="151">
        <v>7.7</v>
      </c>
      <c r="F52" s="13"/>
    </row>
    <row r="53" spans="1:6" x14ac:dyDescent="0.2">
      <c r="A53" s="168"/>
      <c r="B53" s="149">
        <v>2</v>
      </c>
      <c r="C53" s="149" t="s">
        <v>100</v>
      </c>
      <c r="D53" s="148" t="s">
        <v>3</v>
      </c>
      <c r="E53" s="151">
        <v>5.5</v>
      </c>
      <c r="F53" s="13"/>
    </row>
    <row r="54" spans="1:6" x14ac:dyDescent="0.2">
      <c r="A54" s="168"/>
      <c r="B54" s="149">
        <v>2</v>
      </c>
      <c r="C54" s="148" t="s">
        <v>101</v>
      </c>
      <c r="D54" s="148" t="s">
        <v>52</v>
      </c>
      <c r="E54" s="151" t="s">
        <v>53</v>
      </c>
      <c r="F54" s="13"/>
    </row>
    <row r="55" spans="1:6" x14ac:dyDescent="0.2">
      <c r="A55" s="168"/>
      <c r="B55" s="171">
        <v>3</v>
      </c>
      <c r="C55" s="144" t="s">
        <v>102</v>
      </c>
      <c r="D55" s="139" t="s">
        <v>3</v>
      </c>
      <c r="E55" s="141">
        <v>91.64</v>
      </c>
      <c r="F55" s="13"/>
    </row>
    <row r="56" spans="1:6" ht="13.5" thickBot="1" x14ac:dyDescent="0.25">
      <c r="A56" s="170"/>
      <c r="B56" s="178">
        <v>3</v>
      </c>
      <c r="C56" s="165" t="s">
        <v>103</v>
      </c>
      <c r="D56" s="163" t="s">
        <v>52</v>
      </c>
      <c r="E56" s="164" t="s">
        <v>53</v>
      </c>
      <c r="F56" s="13"/>
    </row>
    <row r="57" spans="1:6" x14ac:dyDescent="0.2">
      <c r="A57" s="172"/>
      <c r="B57" s="167">
        <v>1</v>
      </c>
      <c r="C57" s="156" t="s">
        <v>104</v>
      </c>
      <c r="D57" s="156" t="s">
        <v>1</v>
      </c>
      <c r="E57" s="157">
        <v>100</v>
      </c>
      <c r="F57" s="13"/>
    </row>
    <row r="58" spans="1:6" x14ac:dyDescent="0.2">
      <c r="A58" s="168"/>
      <c r="B58" s="149">
        <v>1</v>
      </c>
      <c r="C58" s="148" t="s">
        <v>105</v>
      </c>
      <c r="D58" s="148" t="s">
        <v>3</v>
      </c>
      <c r="E58" s="151">
        <v>100</v>
      </c>
      <c r="F58" s="13"/>
    </row>
    <row r="59" spans="1:6" x14ac:dyDescent="0.2">
      <c r="A59" s="169" t="s">
        <v>203</v>
      </c>
      <c r="B59" s="171">
        <v>2</v>
      </c>
      <c r="C59" s="145" t="s">
        <v>106</v>
      </c>
      <c r="D59" s="139" t="s">
        <v>3</v>
      </c>
      <c r="E59" s="141">
        <v>100</v>
      </c>
      <c r="F59" s="13"/>
    </row>
    <row r="60" spans="1:6" x14ac:dyDescent="0.2">
      <c r="A60" s="168"/>
      <c r="B60" s="149">
        <v>3</v>
      </c>
      <c r="C60" s="148" t="s">
        <v>109</v>
      </c>
      <c r="D60" s="148" t="s">
        <v>3</v>
      </c>
      <c r="E60" s="151">
        <v>100</v>
      </c>
      <c r="F60" s="13"/>
    </row>
    <row r="61" spans="1:6" x14ac:dyDescent="0.2">
      <c r="A61" s="168"/>
      <c r="B61" s="171">
        <v>4</v>
      </c>
      <c r="C61" s="145" t="s">
        <v>107</v>
      </c>
      <c r="D61" s="139" t="s">
        <v>3</v>
      </c>
      <c r="E61" s="141">
        <v>100</v>
      </c>
      <c r="F61" s="13"/>
    </row>
    <row r="62" spans="1:6" ht="13.5" thickBot="1" x14ac:dyDescent="0.25">
      <c r="A62" s="170"/>
      <c r="B62" s="154">
        <v>5</v>
      </c>
      <c r="C62" s="152" t="s">
        <v>108</v>
      </c>
      <c r="D62" s="152" t="s">
        <v>1</v>
      </c>
      <c r="E62" s="153">
        <v>100</v>
      </c>
      <c r="F62" s="13"/>
    </row>
    <row r="63" spans="1:6" x14ac:dyDescent="0.2">
      <c r="A63" s="172"/>
      <c r="B63" s="177">
        <v>1</v>
      </c>
      <c r="C63" s="181" t="s">
        <v>110</v>
      </c>
      <c r="D63" s="160" t="s">
        <v>1</v>
      </c>
      <c r="E63" s="161">
        <v>50.64</v>
      </c>
      <c r="F63" s="13"/>
    </row>
    <row r="64" spans="1:6" x14ac:dyDescent="0.2">
      <c r="A64" s="168"/>
      <c r="B64" s="171">
        <v>1</v>
      </c>
      <c r="C64" s="146" t="s">
        <v>111</v>
      </c>
      <c r="D64" s="139" t="s">
        <v>1</v>
      </c>
      <c r="E64" s="141">
        <v>47.6</v>
      </c>
      <c r="F64" s="13"/>
    </row>
    <row r="65" spans="1:6" x14ac:dyDescent="0.2">
      <c r="A65" s="168"/>
      <c r="B65" s="171">
        <v>1</v>
      </c>
      <c r="C65" s="145" t="s">
        <v>120</v>
      </c>
      <c r="D65" s="139" t="s">
        <v>3</v>
      </c>
      <c r="E65" s="141">
        <v>66.42</v>
      </c>
      <c r="F65" s="13"/>
    </row>
    <row r="66" spans="1:6" x14ac:dyDescent="0.2">
      <c r="A66" s="168"/>
      <c r="B66" s="171">
        <v>1</v>
      </c>
      <c r="C66" s="146" t="s">
        <v>112</v>
      </c>
      <c r="D66" s="139" t="s">
        <v>3</v>
      </c>
      <c r="E66" s="141">
        <v>33.21</v>
      </c>
      <c r="F66" s="13"/>
    </row>
    <row r="67" spans="1:6" x14ac:dyDescent="0.2">
      <c r="A67" s="168"/>
      <c r="B67" s="149">
        <v>2</v>
      </c>
      <c r="C67" s="148" t="s">
        <v>121</v>
      </c>
      <c r="D67" s="148" t="s">
        <v>3</v>
      </c>
      <c r="E67" s="151">
        <v>99.17</v>
      </c>
      <c r="F67" s="13"/>
    </row>
    <row r="68" spans="1:6" x14ac:dyDescent="0.2">
      <c r="A68" s="168"/>
      <c r="B68" s="171">
        <v>3</v>
      </c>
      <c r="C68" s="145" t="s">
        <v>122</v>
      </c>
      <c r="D68" s="140" t="s">
        <v>3</v>
      </c>
      <c r="E68" s="141">
        <v>54.83</v>
      </c>
      <c r="F68" s="13"/>
    </row>
    <row r="69" spans="1:6" x14ac:dyDescent="0.2">
      <c r="A69" s="169" t="s">
        <v>204</v>
      </c>
      <c r="B69" s="171">
        <v>3</v>
      </c>
      <c r="C69" s="146" t="s">
        <v>113</v>
      </c>
      <c r="D69" s="139" t="s">
        <v>3</v>
      </c>
      <c r="E69" s="141">
        <v>38.159999999999997</v>
      </c>
      <c r="F69" s="13"/>
    </row>
    <row r="70" spans="1:6" x14ac:dyDescent="0.2">
      <c r="A70" s="168"/>
      <c r="B70" s="171">
        <v>3</v>
      </c>
      <c r="C70" s="146" t="s">
        <v>114</v>
      </c>
      <c r="D70" s="139" t="s">
        <v>3</v>
      </c>
      <c r="E70" s="141">
        <v>6.76</v>
      </c>
      <c r="F70" s="13"/>
    </row>
    <row r="71" spans="1:6" x14ac:dyDescent="0.2">
      <c r="A71" s="168"/>
      <c r="B71" s="171">
        <v>3</v>
      </c>
      <c r="C71" s="145" t="s">
        <v>211</v>
      </c>
      <c r="D71" s="139" t="s">
        <v>52</v>
      </c>
      <c r="E71" s="141" t="s">
        <v>53</v>
      </c>
      <c r="F71" s="13"/>
    </row>
    <row r="72" spans="1:6" x14ac:dyDescent="0.2">
      <c r="A72" s="168"/>
      <c r="B72" s="149">
        <v>4</v>
      </c>
      <c r="C72" s="148" t="s">
        <v>123</v>
      </c>
      <c r="D72" s="148" t="s">
        <v>3</v>
      </c>
      <c r="E72" s="151">
        <v>42.56</v>
      </c>
      <c r="F72" s="13"/>
    </row>
    <row r="73" spans="1:6" x14ac:dyDescent="0.2">
      <c r="A73" s="168"/>
      <c r="B73" s="149">
        <v>4</v>
      </c>
      <c r="C73" s="149" t="s">
        <v>115</v>
      </c>
      <c r="D73" s="148" t="s">
        <v>3</v>
      </c>
      <c r="E73" s="151">
        <v>21.66</v>
      </c>
      <c r="F73" s="13"/>
    </row>
    <row r="74" spans="1:6" x14ac:dyDescent="0.2">
      <c r="A74" s="168"/>
      <c r="B74" s="171">
        <v>4</v>
      </c>
      <c r="C74" s="146" t="s">
        <v>116</v>
      </c>
      <c r="D74" s="139" t="s">
        <v>3</v>
      </c>
      <c r="E74" s="141">
        <v>20.67</v>
      </c>
      <c r="F74" s="13"/>
    </row>
    <row r="75" spans="1:6" x14ac:dyDescent="0.2">
      <c r="A75" s="168"/>
      <c r="B75" s="171">
        <v>4</v>
      </c>
      <c r="C75" s="146" t="s">
        <v>117</v>
      </c>
      <c r="D75" s="139" t="s">
        <v>3</v>
      </c>
      <c r="E75" s="141">
        <v>15.11</v>
      </c>
      <c r="F75" s="13"/>
    </row>
    <row r="76" spans="1:6" x14ac:dyDescent="0.2">
      <c r="A76" s="168"/>
      <c r="B76" s="149">
        <v>5</v>
      </c>
      <c r="C76" s="148" t="s">
        <v>119</v>
      </c>
      <c r="D76" s="148" t="s">
        <v>3</v>
      </c>
      <c r="E76" s="151">
        <v>64.3</v>
      </c>
      <c r="F76" s="13"/>
    </row>
    <row r="77" spans="1:6" ht="13.5" thickBot="1" x14ac:dyDescent="0.25">
      <c r="A77" s="170"/>
      <c r="B77" s="154">
        <v>5</v>
      </c>
      <c r="C77" s="154" t="s">
        <v>118</v>
      </c>
      <c r="D77" s="152" t="s">
        <v>3</v>
      </c>
      <c r="E77" s="153">
        <v>35.479999999999997</v>
      </c>
      <c r="F77" s="13"/>
    </row>
    <row r="78" spans="1:6" ht="13.5" thickBot="1" x14ac:dyDescent="0.25">
      <c r="A78" s="186" t="s">
        <v>49</v>
      </c>
      <c r="B78" s="187" t="s">
        <v>0</v>
      </c>
      <c r="C78" s="187" t="s">
        <v>50</v>
      </c>
      <c r="D78" s="187" t="s">
        <v>51</v>
      </c>
      <c r="E78" s="188" t="s">
        <v>45</v>
      </c>
      <c r="F78" s="13"/>
    </row>
    <row r="79" spans="1:6" x14ac:dyDescent="0.2">
      <c r="A79" s="166"/>
      <c r="B79" s="167">
        <v>1</v>
      </c>
      <c r="C79" s="156" t="s">
        <v>124</v>
      </c>
      <c r="D79" s="156" t="s">
        <v>1</v>
      </c>
      <c r="E79" s="157">
        <v>50.25</v>
      </c>
      <c r="F79" s="13"/>
    </row>
    <row r="80" spans="1:6" x14ac:dyDescent="0.2">
      <c r="A80" s="173"/>
      <c r="B80" s="149">
        <v>1</v>
      </c>
      <c r="C80" s="149" t="s">
        <v>125</v>
      </c>
      <c r="D80" s="148" t="s">
        <v>1</v>
      </c>
      <c r="E80" s="151">
        <v>44.04</v>
      </c>
      <c r="F80" s="13"/>
    </row>
    <row r="81" spans="1:6" ht="14.25" x14ac:dyDescent="0.2">
      <c r="A81" s="173"/>
      <c r="B81" s="149">
        <v>1</v>
      </c>
      <c r="C81" s="148" t="s">
        <v>194</v>
      </c>
      <c r="D81" s="148" t="s">
        <v>3</v>
      </c>
      <c r="E81" s="151" t="s">
        <v>53</v>
      </c>
      <c r="F81" s="13"/>
    </row>
    <row r="82" spans="1:6" x14ac:dyDescent="0.2">
      <c r="A82" s="173"/>
      <c r="B82" s="171">
        <v>2</v>
      </c>
      <c r="C82" s="145" t="s">
        <v>131</v>
      </c>
      <c r="D82" s="139" t="s">
        <v>1</v>
      </c>
      <c r="E82" s="141">
        <v>61.33</v>
      </c>
      <c r="F82" s="13"/>
    </row>
    <row r="83" spans="1:6" x14ac:dyDescent="0.2">
      <c r="A83" s="173"/>
      <c r="B83" s="171">
        <v>2</v>
      </c>
      <c r="C83" s="146" t="s">
        <v>126</v>
      </c>
      <c r="D83" s="139" t="s">
        <v>1</v>
      </c>
      <c r="E83" s="141">
        <v>38.369999999999997</v>
      </c>
      <c r="F83" s="13"/>
    </row>
    <row r="84" spans="1:6" x14ac:dyDescent="0.2">
      <c r="A84" s="174" t="s">
        <v>205</v>
      </c>
      <c r="B84" s="149">
        <v>3</v>
      </c>
      <c r="C84" s="148" t="s">
        <v>127</v>
      </c>
      <c r="D84" s="148" t="s">
        <v>3</v>
      </c>
      <c r="E84" s="151">
        <v>40.6</v>
      </c>
      <c r="F84" s="13"/>
    </row>
    <row r="85" spans="1:6" x14ac:dyDescent="0.2">
      <c r="A85" s="173"/>
      <c r="B85" s="149">
        <v>3</v>
      </c>
      <c r="C85" s="149" t="s">
        <v>128</v>
      </c>
      <c r="D85" s="148" t="s">
        <v>3</v>
      </c>
      <c r="E85" s="151">
        <v>25.74</v>
      </c>
      <c r="F85" s="13"/>
    </row>
    <row r="86" spans="1:6" x14ac:dyDescent="0.2">
      <c r="A86" s="173"/>
      <c r="B86" s="149">
        <v>3</v>
      </c>
      <c r="C86" s="149" t="s">
        <v>129</v>
      </c>
      <c r="D86" s="148" t="s">
        <v>3</v>
      </c>
      <c r="E86" s="151">
        <v>21.97</v>
      </c>
      <c r="F86" s="13"/>
    </row>
    <row r="87" spans="1:6" x14ac:dyDescent="0.2">
      <c r="A87" s="173"/>
      <c r="B87" s="149">
        <v>3</v>
      </c>
      <c r="C87" s="149" t="s">
        <v>130</v>
      </c>
      <c r="D87" s="148" t="s">
        <v>3</v>
      </c>
      <c r="E87" s="151">
        <v>11.6</v>
      </c>
      <c r="F87" s="13"/>
    </row>
    <row r="88" spans="1:6" x14ac:dyDescent="0.2">
      <c r="A88" s="173"/>
      <c r="B88" s="171">
        <v>4</v>
      </c>
      <c r="C88" s="145" t="s">
        <v>132</v>
      </c>
      <c r="D88" s="139" t="s">
        <v>3</v>
      </c>
      <c r="E88" s="141">
        <v>56.06</v>
      </c>
      <c r="F88" s="13"/>
    </row>
    <row r="89" spans="1:6" x14ac:dyDescent="0.2">
      <c r="A89" s="173"/>
      <c r="B89" s="171">
        <v>4</v>
      </c>
      <c r="C89" s="146" t="s">
        <v>133</v>
      </c>
      <c r="D89" s="139" t="s">
        <v>3</v>
      </c>
      <c r="E89" s="141">
        <v>43.69</v>
      </c>
      <c r="F89" s="13"/>
    </row>
    <row r="90" spans="1:6" ht="13.5" thickBot="1" x14ac:dyDescent="0.25">
      <c r="A90" s="175"/>
      <c r="B90" s="154">
        <v>5</v>
      </c>
      <c r="C90" s="152" t="s">
        <v>134</v>
      </c>
      <c r="D90" s="152" t="s">
        <v>1</v>
      </c>
      <c r="E90" s="153">
        <v>99.43</v>
      </c>
      <c r="F90" s="13"/>
    </row>
    <row r="91" spans="1:6" x14ac:dyDescent="0.2">
      <c r="A91" s="180"/>
      <c r="B91" s="177">
        <v>1</v>
      </c>
      <c r="C91" s="181" t="s">
        <v>135</v>
      </c>
      <c r="D91" s="160" t="s">
        <v>1</v>
      </c>
      <c r="E91" s="161">
        <v>100</v>
      </c>
      <c r="F91" s="13"/>
    </row>
    <row r="92" spans="1:6" x14ac:dyDescent="0.2">
      <c r="A92" s="174"/>
      <c r="B92" s="171">
        <v>1</v>
      </c>
      <c r="C92" s="145" t="s">
        <v>137</v>
      </c>
      <c r="D92" s="139" t="s">
        <v>3</v>
      </c>
      <c r="E92" s="141">
        <v>57</v>
      </c>
      <c r="F92" s="13"/>
    </row>
    <row r="93" spans="1:6" x14ac:dyDescent="0.2">
      <c r="A93" s="174"/>
      <c r="B93" s="171">
        <v>1</v>
      </c>
      <c r="C93" s="146" t="s">
        <v>136</v>
      </c>
      <c r="D93" s="139" t="s">
        <v>3</v>
      </c>
      <c r="E93" s="141">
        <v>43</v>
      </c>
      <c r="F93" s="13"/>
    </row>
    <row r="94" spans="1:6" x14ac:dyDescent="0.2">
      <c r="A94" s="174"/>
      <c r="B94" s="149">
        <v>2</v>
      </c>
      <c r="C94" s="150" t="s">
        <v>138</v>
      </c>
      <c r="D94" s="148" t="s">
        <v>1</v>
      </c>
      <c r="E94" s="151">
        <v>100</v>
      </c>
      <c r="F94" s="13"/>
    </row>
    <row r="95" spans="1:6" x14ac:dyDescent="0.2">
      <c r="A95" s="174"/>
      <c r="B95" s="149">
        <v>2</v>
      </c>
      <c r="C95" s="148" t="s">
        <v>139</v>
      </c>
      <c r="D95" s="148" t="s">
        <v>52</v>
      </c>
      <c r="E95" s="151" t="s">
        <v>53</v>
      </c>
      <c r="F95" s="13"/>
    </row>
    <row r="96" spans="1:6" x14ac:dyDescent="0.2">
      <c r="A96" s="174"/>
      <c r="B96" s="171">
        <v>3</v>
      </c>
      <c r="C96" s="145" t="s">
        <v>140</v>
      </c>
      <c r="D96" s="139" t="s">
        <v>1</v>
      </c>
      <c r="E96" s="141">
        <v>100</v>
      </c>
      <c r="F96" s="13"/>
    </row>
    <row r="97" spans="1:6" x14ac:dyDescent="0.2">
      <c r="A97" s="174" t="s">
        <v>206</v>
      </c>
      <c r="B97" s="171">
        <v>3</v>
      </c>
      <c r="C97" s="145" t="s">
        <v>141</v>
      </c>
      <c r="D97" s="139" t="s">
        <v>3</v>
      </c>
      <c r="E97" s="141">
        <v>100</v>
      </c>
      <c r="F97" s="8"/>
    </row>
    <row r="98" spans="1:6" x14ac:dyDescent="0.2">
      <c r="A98" s="174"/>
      <c r="B98" s="149">
        <v>4</v>
      </c>
      <c r="C98" s="148" t="s">
        <v>142</v>
      </c>
      <c r="D98" s="148" t="s">
        <v>3</v>
      </c>
      <c r="E98" s="151">
        <v>55</v>
      </c>
      <c r="F98" s="8"/>
    </row>
    <row r="99" spans="1:6" x14ac:dyDescent="0.2">
      <c r="A99" s="174"/>
      <c r="B99" s="149">
        <v>4</v>
      </c>
      <c r="C99" s="149" t="s">
        <v>143</v>
      </c>
      <c r="D99" s="148" t="s">
        <v>3</v>
      </c>
      <c r="E99" s="151">
        <v>36</v>
      </c>
      <c r="F99" s="8"/>
    </row>
    <row r="100" spans="1:6" x14ac:dyDescent="0.2">
      <c r="A100" s="174"/>
      <c r="B100" s="149">
        <v>4</v>
      </c>
      <c r="C100" s="149" t="s">
        <v>144</v>
      </c>
      <c r="D100" s="148" t="s">
        <v>3</v>
      </c>
      <c r="E100" s="151">
        <v>9</v>
      </c>
      <c r="F100" s="8"/>
    </row>
    <row r="101" spans="1:6" x14ac:dyDescent="0.2">
      <c r="A101" s="174"/>
      <c r="B101" s="149">
        <v>4</v>
      </c>
      <c r="C101" s="148" t="s">
        <v>145</v>
      </c>
      <c r="D101" s="148" t="s">
        <v>34</v>
      </c>
      <c r="E101" s="151">
        <v>100</v>
      </c>
      <c r="F101" s="8"/>
    </row>
    <row r="102" spans="1:6" x14ac:dyDescent="0.2">
      <c r="A102" s="174"/>
      <c r="B102" s="171">
        <v>5</v>
      </c>
      <c r="C102" s="145" t="s">
        <v>146</v>
      </c>
      <c r="D102" s="140" t="s">
        <v>1</v>
      </c>
      <c r="E102" s="141">
        <v>100</v>
      </c>
      <c r="F102" s="8"/>
    </row>
    <row r="103" spans="1:6" ht="13.5" thickBot="1" x14ac:dyDescent="0.25">
      <c r="A103" s="176"/>
      <c r="B103" s="178">
        <v>5</v>
      </c>
      <c r="C103" s="165" t="s">
        <v>147</v>
      </c>
      <c r="D103" s="163" t="s">
        <v>34</v>
      </c>
      <c r="E103" s="164">
        <v>100</v>
      </c>
      <c r="F103" s="8"/>
    </row>
    <row r="104" spans="1:6" x14ac:dyDescent="0.2">
      <c r="A104" s="166"/>
      <c r="B104" s="167">
        <v>1</v>
      </c>
      <c r="C104" s="156" t="s">
        <v>148</v>
      </c>
      <c r="D104" s="156" t="s">
        <v>1</v>
      </c>
      <c r="E104" s="157">
        <v>100</v>
      </c>
      <c r="F104" s="8"/>
    </row>
    <row r="105" spans="1:6" x14ac:dyDescent="0.2">
      <c r="A105" s="173"/>
      <c r="B105" s="149">
        <v>1</v>
      </c>
      <c r="C105" s="148" t="s">
        <v>149</v>
      </c>
      <c r="D105" s="148" t="s">
        <v>3</v>
      </c>
      <c r="E105" s="151">
        <v>100</v>
      </c>
      <c r="F105" s="8"/>
    </row>
    <row r="106" spans="1:6" x14ac:dyDescent="0.2">
      <c r="A106" s="173"/>
      <c r="B106" s="171">
        <v>2</v>
      </c>
      <c r="C106" s="145" t="s">
        <v>150</v>
      </c>
      <c r="D106" s="139" t="s">
        <v>3</v>
      </c>
      <c r="E106" s="141">
        <v>34</v>
      </c>
      <c r="F106" s="8"/>
    </row>
    <row r="107" spans="1:6" x14ac:dyDescent="0.2">
      <c r="A107" s="173"/>
      <c r="B107" s="171">
        <v>2</v>
      </c>
      <c r="C107" s="146" t="s">
        <v>151</v>
      </c>
      <c r="D107" s="139" t="s">
        <v>3</v>
      </c>
      <c r="E107" s="141">
        <v>27</v>
      </c>
      <c r="F107" s="8"/>
    </row>
    <row r="108" spans="1:6" x14ac:dyDescent="0.2">
      <c r="A108" s="173"/>
      <c r="B108" s="171">
        <v>2</v>
      </c>
      <c r="C108" s="146" t="s">
        <v>152</v>
      </c>
      <c r="D108" s="139" t="s">
        <v>3</v>
      </c>
      <c r="E108" s="141">
        <v>21</v>
      </c>
      <c r="F108" s="8"/>
    </row>
    <row r="109" spans="1:6" x14ac:dyDescent="0.2">
      <c r="A109" s="173"/>
      <c r="B109" s="171">
        <v>2</v>
      </c>
      <c r="C109" s="146" t="s">
        <v>153</v>
      </c>
      <c r="D109" s="139" t="s">
        <v>3</v>
      </c>
      <c r="E109" s="141">
        <v>16</v>
      </c>
      <c r="F109" s="8"/>
    </row>
    <row r="110" spans="1:6" x14ac:dyDescent="0.2">
      <c r="A110" s="174" t="s">
        <v>207</v>
      </c>
      <c r="B110" s="171">
        <v>2</v>
      </c>
      <c r="C110" s="146" t="s">
        <v>154</v>
      </c>
      <c r="D110" s="139" t="s">
        <v>3</v>
      </c>
      <c r="E110" s="141">
        <v>2</v>
      </c>
      <c r="F110" s="8"/>
    </row>
    <row r="111" spans="1:6" x14ac:dyDescent="0.2">
      <c r="A111" s="173"/>
      <c r="B111" s="149">
        <v>3</v>
      </c>
      <c r="C111" s="148" t="s">
        <v>155</v>
      </c>
      <c r="D111" s="148" t="s">
        <v>3</v>
      </c>
      <c r="E111" s="151">
        <v>69</v>
      </c>
      <c r="F111" s="8"/>
    </row>
    <row r="112" spans="1:6" x14ac:dyDescent="0.2">
      <c r="A112" s="173"/>
      <c r="B112" s="149">
        <v>3</v>
      </c>
      <c r="C112" s="149" t="s">
        <v>156</v>
      </c>
      <c r="D112" s="148" t="s">
        <v>3</v>
      </c>
      <c r="E112" s="151">
        <v>31</v>
      </c>
      <c r="F112" s="8"/>
    </row>
    <row r="113" spans="1:6" x14ac:dyDescent="0.2">
      <c r="A113" s="173"/>
      <c r="B113" s="171">
        <v>4</v>
      </c>
      <c r="C113" s="145" t="s">
        <v>157</v>
      </c>
      <c r="D113" s="139" t="s">
        <v>3</v>
      </c>
      <c r="E113" s="141">
        <v>54</v>
      </c>
      <c r="F113" s="8"/>
    </row>
    <row r="114" spans="1:6" x14ac:dyDescent="0.2">
      <c r="A114" s="173"/>
      <c r="B114" s="171">
        <v>4</v>
      </c>
      <c r="C114" s="146" t="s">
        <v>158</v>
      </c>
      <c r="D114" s="139" t="s">
        <v>3</v>
      </c>
      <c r="E114" s="141">
        <v>46</v>
      </c>
      <c r="F114" s="8"/>
    </row>
    <row r="115" spans="1:6" x14ac:dyDescent="0.2">
      <c r="A115" s="173"/>
      <c r="B115" s="149">
        <v>5</v>
      </c>
      <c r="C115" s="148" t="s">
        <v>159</v>
      </c>
      <c r="D115" s="148" t="s">
        <v>3</v>
      </c>
      <c r="E115" s="151">
        <v>64</v>
      </c>
      <c r="F115" s="8"/>
    </row>
    <row r="116" spans="1:6" ht="13.5" thickBot="1" x14ac:dyDescent="0.25">
      <c r="A116" s="175"/>
      <c r="B116" s="154">
        <v>5</v>
      </c>
      <c r="C116" s="154" t="s">
        <v>160</v>
      </c>
      <c r="D116" s="152" t="s">
        <v>3</v>
      </c>
      <c r="E116" s="153">
        <v>36</v>
      </c>
      <c r="F116" s="8"/>
    </row>
    <row r="117" spans="1:6" ht="13.5" thickBot="1" x14ac:dyDescent="0.25">
      <c r="A117" s="186" t="s">
        <v>49</v>
      </c>
      <c r="B117" s="187" t="s">
        <v>0</v>
      </c>
      <c r="C117" s="187" t="s">
        <v>50</v>
      </c>
      <c r="D117" s="187" t="s">
        <v>51</v>
      </c>
      <c r="E117" s="188" t="s">
        <v>45</v>
      </c>
      <c r="F117" s="8"/>
    </row>
    <row r="118" spans="1:6" x14ac:dyDescent="0.2">
      <c r="A118" s="166"/>
      <c r="B118" s="167">
        <v>1</v>
      </c>
      <c r="C118" s="156" t="s">
        <v>161</v>
      </c>
      <c r="D118" s="156" t="s">
        <v>1</v>
      </c>
      <c r="E118" s="157">
        <v>44.46</v>
      </c>
      <c r="F118" s="8"/>
    </row>
    <row r="119" spans="1:6" x14ac:dyDescent="0.2">
      <c r="A119" s="173"/>
      <c r="B119" s="149">
        <v>1</v>
      </c>
      <c r="C119" s="149" t="s">
        <v>162</v>
      </c>
      <c r="D119" s="148" t="s">
        <v>1</v>
      </c>
      <c r="E119" s="151">
        <v>29.95</v>
      </c>
      <c r="F119" s="8"/>
    </row>
    <row r="120" spans="1:6" x14ac:dyDescent="0.2">
      <c r="A120" s="173"/>
      <c r="B120" s="149">
        <v>1</v>
      </c>
      <c r="C120" s="149" t="s">
        <v>163</v>
      </c>
      <c r="D120" s="148" t="s">
        <v>1</v>
      </c>
      <c r="E120" s="151">
        <v>25.11</v>
      </c>
      <c r="F120" s="8"/>
    </row>
    <row r="121" spans="1:6" x14ac:dyDescent="0.2">
      <c r="A121" s="173"/>
      <c r="B121" s="149">
        <v>1</v>
      </c>
      <c r="C121" s="148" t="s">
        <v>164</v>
      </c>
      <c r="D121" s="148" t="s">
        <v>3</v>
      </c>
      <c r="E121" s="151">
        <v>91.98</v>
      </c>
      <c r="F121" s="8"/>
    </row>
    <row r="122" spans="1:6" x14ac:dyDescent="0.2">
      <c r="A122" s="173"/>
      <c r="B122" s="171">
        <v>2</v>
      </c>
      <c r="C122" s="145" t="s">
        <v>165</v>
      </c>
      <c r="D122" s="139" t="s">
        <v>1</v>
      </c>
      <c r="E122" s="141">
        <v>97.16</v>
      </c>
      <c r="F122" s="8"/>
    </row>
    <row r="123" spans="1:6" x14ac:dyDescent="0.2">
      <c r="A123" s="174" t="s">
        <v>208</v>
      </c>
      <c r="B123" s="149">
        <v>3</v>
      </c>
      <c r="C123" s="148" t="s">
        <v>166</v>
      </c>
      <c r="D123" s="148" t="s">
        <v>1</v>
      </c>
      <c r="E123" s="151">
        <v>49.04</v>
      </c>
      <c r="F123" s="8"/>
    </row>
    <row r="124" spans="1:6" x14ac:dyDescent="0.2">
      <c r="A124" s="173"/>
      <c r="B124" s="149">
        <v>3</v>
      </c>
      <c r="C124" s="149" t="s">
        <v>167</v>
      </c>
      <c r="D124" s="148" t="s">
        <v>1</v>
      </c>
      <c r="E124" s="151">
        <v>23.48</v>
      </c>
      <c r="F124" s="8"/>
    </row>
    <row r="125" spans="1:6" x14ac:dyDescent="0.2">
      <c r="A125" s="173"/>
      <c r="B125" s="149">
        <v>3</v>
      </c>
      <c r="C125" s="149" t="s">
        <v>168</v>
      </c>
      <c r="D125" s="148" t="s">
        <v>1</v>
      </c>
      <c r="E125" s="151">
        <v>21</v>
      </c>
      <c r="F125" s="8"/>
    </row>
    <row r="126" spans="1:6" x14ac:dyDescent="0.2">
      <c r="A126" s="173"/>
      <c r="B126" s="149">
        <v>3</v>
      </c>
      <c r="C126" s="149" t="s">
        <v>169</v>
      </c>
      <c r="D126" s="148" t="s">
        <v>1</v>
      </c>
      <c r="E126" s="151">
        <v>5.35</v>
      </c>
      <c r="F126" s="8"/>
    </row>
    <row r="127" spans="1:6" x14ac:dyDescent="0.2">
      <c r="A127" s="173"/>
      <c r="B127" s="149">
        <v>3</v>
      </c>
      <c r="C127" s="148" t="s">
        <v>170</v>
      </c>
      <c r="D127" s="148" t="s">
        <v>3</v>
      </c>
      <c r="E127" s="151">
        <v>93.21</v>
      </c>
      <c r="F127" s="8"/>
    </row>
    <row r="128" spans="1:6" x14ac:dyDescent="0.2">
      <c r="A128" s="173"/>
      <c r="B128" s="149">
        <v>3</v>
      </c>
      <c r="C128" s="148" t="s">
        <v>171</v>
      </c>
      <c r="D128" s="148" t="s">
        <v>52</v>
      </c>
      <c r="E128" s="151" t="s">
        <v>53</v>
      </c>
      <c r="F128" s="8"/>
    </row>
    <row r="129" spans="1:6" ht="13.5" thickBot="1" x14ac:dyDescent="0.25">
      <c r="A129" s="175"/>
      <c r="B129" s="154">
        <v>3</v>
      </c>
      <c r="C129" s="152" t="s">
        <v>172</v>
      </c>
      <c r="D129" s="152" t="s">
        <v>52</v>
      </c>
      <c r="E129" s="153" t="s">
        <v>53</v>
      </c>
      <c r="F129" s="8"/>
    </row>
    <row r="130" spans="1:6" x14ac:dyDescent="0.2">
      <c r="A130" s="166"/>
      <c r="B130" s="177">
        <v>1</v>
      </c>
      <c r="C130" s="159" t="s">
        <v>173</v>
      </c>
      <c r="D130" s="160" t="s">
        <v>3</v>
      </c>
      <c r="E130" s="161">
        <v>53.22</v>
      </c>
      <c r="F130" s="8"/>
    </row>
    <row r="131" spans="1:6" x14ac:dyDescent="0.2">
      <c r="A131" s="173"/>
      <c r="B131" s="171">
        <v>1</v>
      </c>
      <c r="C131" s="146" t="s">
        <v>174</v>
      </c>
      <c r="D131" s="139" t="s">
        <v>3</v>
      </c>
      <c r="E131" s="141">
        <v>46.68</v>
      </c>
      <c r="F131" s="8"/>
    </row>
    <row r="132" spans="1:6" x14ac:dyDescent="0.2">
      <c r="A132" s="173"/>
      <c r="B132" s="149">
        <v>2</v>
      </c>
      <c r="C132" s="148" t="s">
        <v>182</v>
      </c>
      <c r="D132" s="148" t="s">
        <v>3</v>
      </c>
      <c r="E132" s="151">
        <v>99.24</v>
      </c>
      <c r="F132" s="8"/>
    </row>
    <row r="133" spans="1:6" x14ac:dyDescent="0.2">
      <c r="A133" s="173"/>
      <c r="B133" s="171">
        <v>3</v>
      </c>
      <c r="C133" s="144" t="s">
        <v>175</v>
      </c>
      <c r="D133" s="139" t="s">
        <v>3</v>
      </c>
      <c r="E133" s="141">
        <v>62.2</v>
      </c>
      <c r="F133" s="8"/>
    </row>
    <row r="134" spans="1:6" x14ac:dyDescent="0.2">
      <c r="A134" s="174" t="s">
        <v>209</v>
      </c>
      <c r="B134" s="171">
        <v>3</v>
      </c>
      <c r="C134" s="146" t="s">
        <v>176</v>
      </c>
      <c r="D134" s="139" t="s">
        <v>3</v>
      </c>
      <c r="E134" s="141">
        <v>37.61</v>
      </c>
      <c r="F134" s="8"/>
    </row>
    <row r="135" spans="1:6" x14ac:dyDescent="0.2">
      <c r="A135" s="173"/>
      <c r="B135" s="149">
        <v>4</v>
      </c>
      <c r="C135" s="148" t="s">
        <v>177</v>
      </c>
      <c r="D135" s="148" t="s">
        <v>3</v>
      </c>
      <c r="E135" s="151">
        <v>62.37</v>
      </c>
      <c r="F135" s="8"/>
    </row>
    <row r="136" spans="1:6" x14ac:dyDescent="0.2">
      <c r="A136" s="173"/>
      <c r="B136" s="149">
        <v>4</v>
      </c>
      <c r="C136" s="149" t="s">
        <v>178</v>
      </c>
      <c r="D136" s="148" t="s">
        <v>3</v>
      </c>
      <c r="E136" s="151">
        <v>37.520000000000003</v>
      </c>
      <c r="F136" s="8"/>
    </row>
    <row r="137" spans="1:6" x14ac:dyDescent="0.2">
      <c r="A137" s="173"/>
      <c r="B137" s="171">
        <v>5</v>
      </c>
      <c r="C137" s="145" t="s">
        <v>181</v>
      </c>
      <c r="D137" s="139" t="s">
        <v>3</v>
      </c>
      <c r="E137" s="141">
        <v>39.11</v>
      </c>
      <c r="F137" s="8"/>
    </row>
    <row r="138" spans="1:6" x14ac:dyDescent="0.2">
      <c r="A138" s="173"/>
      <c r="B138" s="171">
        <v>5</v>
      </c>
      <c r="C138" s="146" t="s">
        <v>179</v>
      </c>
      <c r="D138" s="139" t="s">
        <v>3</v>
      </c>
      <c r="E138" s="141">
        <v>35.53</v>
      </c>
      <c r="F138" s="8"/>
    </row>
    <row r="139" spans="1:6" ht="13.5" thickBot="1" x14ac:dyDescent="0.25">
      <c r="A139" s="175"/>
      <c r="B139" s="178">
        <v>5</v>
      </c>
      <c r="C139" s="179" t="s">
        <v>180</v>
      </c>
      <c r="D139" s="163" t="s">
        <v>3</v>
      </c>
      <c r="E139" s="164">
        <v>25.27</v>
      </c>
      <c r="F139" s="8"/>
    </row>
    <row r="140" spans="1:6" x14ac:dyDescent="0.2">
      <c r="A140" s="166"/>
      <c r="B140" s="167">
        <v>1</v>
      </c>
      <c r="C140" s="156" t="s">
        <v>183</v>
      </c>
      <c r="D140" s="156" t="s">
        <v>1</v>
      </c>
      <c r="E140" s="157">
        <v>44.01</v>
      </c>
      <c r="F140" s="8"/>
    </row>
    <row r="141" spans="1:6" x14ac:dyDescent="0.2">
      <c r="A141" s="173"/>
      <c r="B141" s="149">
        <v>1</v>
      </c>
      <c r="C141" s="149" t="s">
        <v>184</v>
      </c>
      <c r="D141" s="148" t="s">
        <v>1</v>
      </c>
      <c r="E141" s="151">
        <v>34.020000000000003</v>
      </c>
      <c r="F141" s="8"/>
    </row>
    <row r="142" spans="1:6" x14ac:dyDescent="0.2">
      <c r="A142" s="173"/>
      <c r="B142" s="149">
        <v>1</v>
      </c>
      <c r="C142" s="149" t="s">
        <v>185</v>
      </c>
      <c r="D142" s="148" t="s">
        <v>1</v>
      </c>
      <c r="E142" s="151">
        <v>21.97</v>
      </c>
      <c r="F142" s="8"/>
    </row>
    <row r="143" spans="1:6" x14ac:dyDescent="0.2">
      <c r="A143" s="173"/>
      <c r="B143" s="171">
        <v>2</v>
      </c>
      <c r="C143" s="145" t="s">
        <v>186</v>
      </c>
      <c r="D143" s="139" t="s">
        <v>3</v>
      </c>
      <c r="E143" s="141">
        <v>98.69</v>
      </c>
      <c r="F143" s="8"/>
    </row>
    <row r="144" spans="1:6" x14ac:dyDescent="0.2">
      <c r="A144" s="173"/>
      <c r="B144" s="149">
        <v>3</v>
      </c>
      <c r="C144" s="148" t="s">
        <v>187</v>
      </c>
      <c r="D144" s="148" t="s">
        <v>3</v>
      </c>
      <c r="E144" s="151">
        <v>54.93</v>
      </c>
      <c r="F144" s="8"/>
    </row>
    <row r="145" spans="1:6" x14ac:dyDescent="0.2">
      <c r="A145" s="174" t="s">
        <v>210</v>
      </c>
      <c r="B145" s="149">
        <v>3</v>
      </c>
      <c r="C145" s="149" t="s">
        <v>188</v>
      </c>
      <c r="D145" s="148" t="s">
        <v>3</v>
      </c>
      <c r="E145" s="151">
        <v>45.01</v>
      </c>
      <c r="F145" s="8"/>
    </row>
    <row r="146" spans="1:6" x14ac:dyDescent="0.2">
      <c r="A146" s="174"/>
      <c r="B146" s="149">
        <v>3</v>
      </c>
      <c r="C146" s="148" t="s">
        <v>212</v>
      </c>
      <c r="D146" s="148" t="s">
        <v>1</v>
      </c>
      <c r="E146" s="151" t="s">
        <v>53</v>
      </c>
      <c r="F146" s="8"/>
    </row>
    <row r="147" spans="1:6" x14ac:dyDescent="0.2">
      <c r="A147" s="173"/>
      <c r="B147" s="171">
        <v>4</v>
      </c>
      <c r="C147" s="145" t="s">
        <v>189</v>
      </c>
      <c r="D147" s="139" t="s">
        <v>1</v>
      </c>
      <c r="E147" s="141">
        <v>96.62</v>
      </c>
      <c r="F147" s="8"/>
    </row>
    <row r="148" spans="1:6" x14ac:dyDescent="0.2">
      <c r="A148" s="173"/>
      <c r="B148" s="149">
        <v>5</v>
      </c>
      <c r="C148" s="148" t="s">
        <v>190</v>
      </c>
      <c r="D148" s="148" t="s">
        <v>1</v>
      </c>
      <c r="E148" s="151">
        <v>76.72</v>
      </c>
      <c r="F148" s="8"/>
    </row>
    <row r="149" spans="1:6" x14ac:dyDescent="0.2">
      <c r="A149" s="173"/>
      <c r="B149" s="149">
        <v>5</v>
      </c>
      <c r="C149" s="149" t="s">
        <v>191</v>
      </c>
      <c r="D149" s="148" t="s">
        <v>1</v>
      </c>
      <c r="E149" s="151">
        <v>22.8</v>
      </c>
      <c r="F149" s="8"/>
    </row>
    <row r="150" spans="1:6" x14ac:dyDescent="0.2">
      <c r="A150" s="173"/>
      <c r="B150" s="149">
        <v>5</v>
      </c>
      <c r="C150" s="148" t="s">
        <v>192</v>
      </c>
      <c r="D150" s="148" t="s">
        <v>3</v>
      </c>
      <c r="E150" s="151">
        <v>51.75</v>
      </c>
      <c r="F150" s="8"/>
    </row>
    <row r="151" spans="1:6" ht="13.5" thickBot="1" x14ac:dyDescent="0.25">
      <c r="A151" s="175"/>
      <c r="B151" s="154">
        <v>5</v>
      </c>
      <c r="C151" s="154" t="s">
        <v>193</v>
      </c>
      <c r="D151" s="152" t="s">
        <v>3</v>
      </c>
      <c r="E151" s="153">
        <v>47.86</v>
      </c>
      <c r="F151" s="8"/>
    </row>
  </sheetData>
  <sortState ref="E30:E32">
    <sortCondition ref="E6"/>
  </sortState>
  <conditionalFormatting sqref="G44:G45 F1:G43 F46:G65108">
    <cfRule type="cellIs" dxfId="5" priority="434" stopIfTrue="1" operator="equal">
      <formula>#REF!</formula>
    </cfRule>
    <cfRule type="cellIs" dxfId="4" priority="435" stopIfTrue="1" operator="equal">
      <formula>#REF!</formula>
    </cfRule>
  </conditionalFormatting>
  <conditionalFormatting sqref="F44:F45">
    <cfRule type="cellIs" dxfId="3" priority="1" stopIfTrue="1" operator="equal">
      <formula>#REF!</formula>
    </cfRule>
    <cfRule type="cellIs" dxfId="2" priority="2" stopIfTrue="1" operator="equal">
      <formula>#REF!</formula>
    </cfRule>
  </conditionalFormatting>
  <pageMargins left="0.7" right="0.7" top="0.75" bottom="0.5" header="0.3" footer="0.3"/>
  <pageSetup fitToHeight="0" orientation="landscape" r:id="rId1"/>
  <headerFooter>
    <oddHeader>&amp;L&amp;G&amp;C&amp;16 2016 Board of Supervisors Primary Election Results - Unofficial
&amp;R&amp;D</oddHeader>
    <oddFooter>&amp;L&amp;9
*Current Supervisor   &amp;X#&amp;XWrite In    Bold=will proceed to general election   N/P=No primary election                                  Prepared by the County Supervisors Association&amp;R&amp;P</oddFooter>
  </headerFooter>
  <rowBreaks count="3" manualBreakCount="3">
    <brk id="40" max="16383" man="1"/>
    <brk id="77" max="16383" man="1"/>
    <brk id="116" max="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selection activeCell="N46" sqref="N46"/>
    </sheetView>
  </sheetViews>
  <sheetFormatPr defaultRowHeight="12.75" x14ac:dyDescent="0.2"/>
  <sheetData>
    <row r="1" spans="1:19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.75" x14ac:dyDescent="0.25">
      <c r="A2" s="20"/>
      <c r="B2" s="191" t="s">
        <v>4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20"/>
      <c r="S2" s="20"/>
    </row>
    <row r="3" spans="1:19" ht="16.5" thickBo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2">
      <c r="A4" s="22"/>
      <c r="B4" s="192" t="s">
        <v>0</v>
      </c>
      <c r="C4" s="194" t="s">
        <v>5</v>
      </c>
      <c r="D4" s="195"/>
      <c r="E4" s="196"/>
      <c r="F4" s="197" t="s">
        <v>6</v>
      </c>
      <c r="G4" s="198"/>
      <c r="H4" s="199"/>
      <c r="I4" s="200" t="s">
        <v>7</v>
      </c>
      <c r="J4" s="201"/>
      <c r="K4" s="202"/>
      <c r="L4" s="203" t="s">
        <v>8</v>
      </c>
      <c r="M4" s="201"/>
      <c r="N4" s="204"/>
      <c r="O4" s="203" t="s">
        <v>9</v>
      </c>
      <c r="P4" s="201"/>
      <c r="Q4" s="204"/>
      <c r="R4" s="22"/>
      <c r="S4" s="22"/>
    </row>
    <row r="5" spans="1:19" ht="26.25" thickBot="1" x14ac:dyDescent="0.25">
      <c r="A5" s="22"/>
      <c r="B5" s="193"/>
      <c r="C5" s="23" t="s">
        <v>10</v>
      </c>
      <c r="D5" s="24" t="s">
        <v>11</v>
      </c>
      <c r="E5" s="25" t="s">
        <v>12</v>
      </c>
      <c r="F5" s="26" t="s">
        <v>13</v>
      </c>
      <c r="G5" s="27" t="s">
        <v>14</v>
      </c>
      <c r="H5" s="28" t="s">
        <v>15</v>
      </c>
      <c r="I5" s="29" t="s">
        <v>13</v>
      </c>
      <c r="J5" s="27" t="s">
        <v>14</v>
      </c>
      <c r="K5" s="30" t="s">
        <v>15</v>
      </c>
      <c r="L5" s="26" t="s">
        <v>13</v>
      </c>
      <c r="M5" s="27" t="s">
        <v>14</v>
      </c>
      <c r="N5" s="28" t="s">
        <v>15</v>
      </c>
      <c r="O5" s="26" t="s">
        <v>13</v>
      </c>
      <c r="P5" s="27" t="s">
        <v>14</v>
      </c>
      <c r="Q5" s="28" t="s">
        <v>15</v>
      </c>
      <c r="R5" s="22"/>
      <c r="S5" s="22"/>
    </row>
    <row r="6" spans="1:19" x14ac:dyDescent="0.2">
      <c r="A6" s="22"/>
      <c r="B6" s="31">
        <v>1</v>
      </c>
      <c r="C6" s="32">
        <v>0.46190300000000001</v>
      </c>
      <c r="D6" s="33">
        <v>545.11279999999999</v>
      </c>
      <c r="E6" s="34">
        <v>0.33829900000000002</v>
      </c>
      <c r="F6" s="35">
        <v>0.66400000000000003</v>
      </c>
      <c r="G6" s="36">
        <v>0.33599999999999997</v>
      </c>
      <c r="H6" s="37">
        <v>0.32800000000000007</v>
      </c>
      <c r="I6" s="38">
        <v>0.67599999999999993</v>
      </c>
      <c r="J6" s="36">
        <v>0.32400000000000007</v>
      </c>
      <c r="K6" s="39">
        <v>0.35199999999999987</v>
      </c>
      <c r="L6" s="35">
        <v>0.67200000000000004</v>
      </c>
      <c r="M6" s="36">
        <v>0.32799999999999996</v>
      </c>
      <c r="N6" s="37">
        <v>0.34400000000000008</v>
      </c>
      <c r="O6" s="35">
        <v>0.67799999999999994</v>
      </c>
      <c r="P6" s="36">
        <v>0.32200000000000006</v>
      </c>
      <c r="Q6" s="37">
        <v>0.35599999999999987</v>
      </c>
      <c r="R6" s="22"/>
      <c r="S6" s="22"/>
    </row>
    <row r="7" spans="1:19" x14ac:dyDescent="0.2">
      <c r="A7" s="22"/>
      <c r="B7" s="40">
        <v>2</v>
      </c>
      <c r="C7" s="41">
        <v>0.50942100000000001</v>
      </c>
      <c r="D7" s="42">
        <v>336.82369999999997</v>
      </c>
      <c r="E7" s="43">
        <v>0.27719700000000003</v>
      </c>
      <c r="F7" s="44">
        <v>0.42799999999999999</v>
      </c>
      <c r="G7" s="45">
        <v>0.57200000000000006</v>
      </c>
      <c r="H7" s="46">
        <v>0.14400000000000007</v>
      </c>
      <c r="I7" s="47">
        <v>0.40799999999999997</v>
      </c>
      <c r="J7" s="48">
        <v>0.59200000000000008</v>
      </c>
      <c r="K7" s="49">
        <v>0.18400000000000011</v>
      </c>
      <c r="L7" s="50">
        <v>0.45899999999999996</v>
      </c>
      <c r="M7" s="48">
        <v>0.54100000000000004</v>
      </c>
      <c r="N7" s="51">
        <v>8.2000000000000073E-2</v>
      </c>
      <c r="O7" s="50">
        <v>0.441</v>
      </c>
      <c r="P7" s="48">
        <v>0.55899999999999994</v>
      </c>
      <c r="Q7" s="51">
        <v>0.11799999999999994</v>
      </c>
      <c r="R7" s="22"/>
      <c r="S7" s="22"/>
    </row>
    <row r="8" spans="1:19" x14ac:dyDescent="0.2">
      <c r="A8" s="22"/>
      <c r="B8" s="52">
        <v>3</v>
      </c>
      <c r="C8" s="53">
        <v>0.47684399999999999</v>
      </c>
      <c r="D8" s="54">
        <v>69.83466</v>
      </c>
      <c r="E8" s="55">
        <v>0.354379</v>
      </c>
      <c r="F8" s="56">
        <v>0.31</v>
      </c>
      <c r="G8" s="57">
        <v>0.69</v>
      </c>
      <c r="H8" s="58">
        <v>0.37999999999999995</v>
      </c>
      <c r="I8" s="59">
        <v>0.29399999999999998</v>
      </c>
      <c r="J8" s="60">
        <v>0.70599999999999996</v>
      </c>
      <c r="K8" s="61">
        <v>0.41199999999999998</v>
      </c>
      <c r="L8" s="62">
        <v>0.35</v>
      </c>
      <c r="M8" s="60">
        <v>0.65</v>
      </c>
      <c r="N8" s="63">
        <v>0.30000000000000004</v>
      </c>
      <c r="O8" s="62">
        <v>0.33200000000000002</v>
      </c>
      <c r="P8" s="60">
        <v>0.66799999999999993</v>
      </c>
      <c r="Q8" s="63">
        <v>0.33599999999999991</v>
      </c>
      <c r="R8" s="22"/>
      <c r="S8" s="22"/>
    </row>
    <row r="9" spans="1:19" x14ac:dyDescent="0.2">
      <c r="A9" s="22"/>
      <c r="B9" s="40">
        <v>4</v>
      </c>
      <c r="C9" s="41">
        <v>0.28889599999999999</v>
      </c>
      <c r="D9" s="42">
        <v>782.50580000000002</v>
      </c>
      <c r="E9" s="43">
        <v>0.24308299999999999</v>
      </c>
      <c r="F9" s="44">
        <v>0.45500000000000002</v>
      </c>
      <c r="G9" s="45">
        <v>0.54499999999999993</v>
      </c>
      <c r="H9" s="46">
        <v>8.9999999999999913E-2</v>
      </c>
      <c r="I9" s="47">
        <v>0.42899999999999999</v>
      </c>
      <c r="J9" s="48">
        <v>0.57099999999999995</v>
      </c>
      <c r="K9" s="49">
        <v>0.14199999999999996</v>
      </c>
      <c r="L9" s="50">
        <v>0.48599999999999999</v>
      </c>
      <c r="M9" s="48">
        <v>0.51400000000000001</v>
      </c>
      <c r="N9" s="51">
        <v>2.8000000000000025E-2</v>
      </c>
      <c r="O9" s="50">
        <v>0.46399999999999997</v>
      </c>
      <c r="P9" s="48">
        <v>0.53600000000000003</v>
      </c>
      <c r="Q9" s="51">
        <v>7.2000000000000064E-2</v>
      </c>
      <c r="R9" s="22"/>
      <c r="S9" s="22"/>
    </row>
    <row r="10" spans="1:19" x14ac:dyDescent="0.2">
      <c r="A10" s="22"/>
      <c r="B10" s="52">
        <v>5</v>
      </c>
      <c r="C10" s="53">
        <v>0.25310300000000002</v>
      </c>
      <c r="D10" s="54">
        <v>1027.873</v>
      </c>
      <c r="E10" s="55">
        <v>0.20288399999999998</v>
      </c>
      <c r="F10" s="56">
        <v>0.65599999999999992</v>
      </c>
      <c r="G10" s="57">
        <v>0.34400000000000008</v>
      </c>
      <c r="H10" s="58">
        <v>0.31199999999999983</v>
      </c>
      <c r="I10" s="59">
        <v>0.64599999999999991</v>
      </c>
      <c r="J10" s="60">
        <v>0.35400000000000009</v>
      </c>
      <c r="K10" s="61">
        <v>0.29199999999999982</v>
      </c>
      <c r="L10" s="62">
        <v>0.65400000000000003</v>
      </c>
      <c r="M10" s="60">
        <v>0.34599999999999997</v>
      </c>
      <c r="N10" s="63">
        <v>0.30800000000000005</v>
      </c>
      <c r="O10" s="62">
        <v>0.64900000000000002</v>
      </c>
      <c r="P10" s="60">
        <v>0.35099999999999998</v>
      </c>
      <c r="Q10" s="63">
        <v>0.29800000000000004</v>
      </c>
      <c r="R10" s="22"/>
      <c r="S10" s="22"/>
    </row>
    <row r="11" spans="1:19" x14ac:dyDescent="0.2">
      <c r="A11" s="22"/>
      <c r="B11" s="40">
        <v>6</v>
      </c>
      <c r="C11" s="41">
        <v>0.31789899999999999</v>
      </c>
      <c r="D11" s="42">
        <v>1072.9380000000001</v>
      </c>
      <c r="E11" s="43">
        <v>0.111598</v>
      </c>
      <c r="F11" s="44">
        <v>0.54700000000000004</v>
      </c>
      <c r="G11" s="45">
        <v>0.45299999999999996</v>
      </c>
      <c r="H11" s="46">
        <v>9.4000000000000083E-2</v>
      </c>
      <c r="I11" s="47">
        <v>0.55299999999999994</v>
      </c>
      <c r="J11" s="48">
        <v>0.44700000000000006</v>
      </c>
      <c r="K11" s="49">
        <v>0.10599999999999987</v>
      </c>
      <c r="L11" s="50">
        <v>0.55899999999999994</v>
      </c>
      <c r="M11" s="48">
        <v>0.44100000000000006</v>
      </c>
      <c r="N11" s="51">
        <v>0.11799999999999988</v>
      </c>
      <c r="O11" s="50">
        <v>0.56000000000000005</v>
      </c>
      <c r="P11" s="48">
        <v>0.43999999999999995</v>
      </c>
      <c r="Q11" s="51">
        <v>0.12000000000000011</v>
      </c>
      <c r="R11" s="22"/>
      <c r="S11" s="22"/>
    </row>
    <row r="12" spans="1:19" x14ac:dyDescent="0.2">
      <c r="A12" s="22"/>
      <c r="B12" s="52">
        <v>7</v>
      </c>
      <c r="C12" s="53">
        <v>0.39915500000000004</v>
      </c>
      <c r="D12" s="54">
        <v>1781.566</v>
      </c>
      <c r="E12" s="55">
        <v>0.146366</v>
      </c>
      <c r="F12" s="56">
        <v>0.36299999999999999</v>
      </c>
      <c r="G12" s="57">
        <v>0.63700000000000001</v>
      </c>
      <c r="H12" s="58">
        <v>0.27400000000000002</v>
      </c>
      <c r="I12" s="59">
        <v>0.32899999999999996</v>
      </c>
      <c r="J12" s="60">
        <v>0.67100000000000004</v>
      </c>
      <c r="K12" s="61">
        <v>0.34200000000000008</v>
      </c>
      <c r="L12" s="62">
        <v>0.39600000000000002</v>
      </c>
      <c r="M12" s="60">
        <v>0.60399999999999998</v>
      </c>
      <c r="N12" s="63">
        <v>0.20799999999999996</v>
      </c>
      <c r="O12" s="62">
        <v>0.37</v>
      </c>
      <c r="P12" s="60">
        <v>0.63</v>
      </c>
      <c r="Q12" s="63">
        <v>0.26</v>
      </c>
      <c r="R12" s="22"/>
      <c r="S12" s="22"/>
    </row>
    <row r="13" spans="1:19" x14ac:dyDescent="0.2">
      <c r="A13" s="22"/>
      <c r="B13" s="40">
        <v>8</v>
      </c>
      <c r="C13" s="41">
        <v>0.36533900000000002</v>
      </c>
      <c r="D13" s="42">
        <v>482.89229999999998</v>
      </c>
      <c r="E13" s="43">
        <v>0.22502800000000001</v>
      </c>
      <c r="F13" s="44">
        <v>0.51300000000000001</v>
      </c>
      <c r="G13" s="45">
        <v>0.48699999999999999</v>
      </c>
      <c r="H13" s="46">
        <v>2.6000000000000023E-2</v>
      </c>
      <c r="I13" s="47">
        <v>0.48499999999999999</v>
      </c>
      <c r="J13" s="48">
        <v>0.51500000000000001</v>
      </c>
      <c r="K13" s="49">
        <v>3.0000000000000027E-2</v>
      </c>
      <c r="L13" s="50">
        <v>0.53100000000000003</v>
      </c>
      <c r="M13" s="48">
        <v>0.46899999999999997</v>
      </c>
      <c r="N13" s="51">
        <v>6.2000000000000055E-2</v>
      </c>
      <c r="O13" s="50">
        <v>0.51100000000000001</v>
      </c>
      <c r="P13" s="48">
        <v>0.48899999999999999</v>
      </c>
      <c r="Q13" s="51">
        <v>2.200000000000002E-2</v>
      </c>
      <c r="R13" s="22"/>
      <c r="S13" s="22"/>
    </row>
    <row r="14" spans="1:19" x14ac:dyDescent="0.2">
      <c r="A14" s="22"/>
      <c r="B14" s="52">
        <v>9</v>
      </c>
      <c r="C14" s="64">
        <v>0.38312800000000002</v>
      </c>
      <c r="D14" s="65">
        <v>58.257599999999996</v>
      </c>
      <c r="E14" s="66">
        <v>0.33973399999999998</v>
      </c>
      <c r="F14" s="67">
        <v>0.46700000000000003</v>
      </c>
      <c r="G14" s="68">
        <v>0.53299999999999992</v>
      </c>
      <c r="H14" s="58">
        <v>6.5999999999999892E-2</v>
      </c>
      <c r="I14" s="59">
        <v>0.46899999999999997</v>
      </c>
      <c r="J14" s="60">
        <v>0.53100000000000003</v>
      </c>
      <c r="K14" s="61">
        <v>6.2000000000000055E-2</v>
      </c>
      <c r="L14" s="62">
        <v>0.495</v>
      </c>
      <c r="M14" s="60">
        <v>0.505</v>
      </c>
      <c r="N14" s="63">
        <v>1.0000000000000009E-2</v>
      </c>
      <c r="O14" s="62">
        <v>0.49099999999999999</v>
      </c>
      <c r="P14" s="60">
        <v>0.50900000000000001</v>
      </c>
      <c r="Q14" s="63">
        <v>1.8000000000000016E-2</v>
      </c>
      <c r="R14" s="22"/>
      <c r="S14" s="22"/>
    </row>
    <row r="15" spans="1:19" x14ac:dyDescent="0.2">
      <c r="A15" s="22"/>
      <c r="B15" s="40">
        <v>10</v>
      </c>
      <c r="C15" s="69">
        <v>0.46556199999999998</v>
      </c>
      <c r="D15" s="70">
        <v>72.456720000000004</v>
      </c>
      <c r="E15" s="71">
        <v>0.238203</v>
      </c>
      <c r="F15" s="50">
        <v>0.48</v>
      </c>
      <c r="G15" s="48">
        <v>0.52</v>
      </c>
      <c r="H15" s="51">
        <v>4.0000000000000036E-2</v>
      </c>
      <c r="I15" s="72">
        <v>0.47799999999999998</v>
      </c>
      <c r="J15" s="45">
        <v>0.52200000000000002</v>
      </c>
      <c r="K15" s="49">
        <v>4.4000000000000039E-2</v>
      </c>
      <c r="L15" s="44">
        <v>0.50700000000000001</v>
      </c>
      <c r="M15" s="45">
        <v>0.49299999999999999</v>
      </c>
      <c r="N15" s="51">
        <v>1.4000000000000012E-2</v>
      </c>
      <c r="O15" s="44">
        <v>0.501</v>
      </c>
      <c r="P15" s="45">
        <v>0.499</v>
      </c>
      <c r="Q15" s="51">
        <v>2.0000000000000018E-3</v>
      </c>
      <c r="R15" s="22"/>
      <c r="S15" s="22"/>
    </row>
    <row r="16" spans="1:19" x14ac:dyDescent="0.2">
      <c r="A16" s="22"/>
      <c r="B16" s="52">
        <v>11</v>
      </c>
      <c r="C16" s="73">
        <v>0.25513799999999998</v>
      </c>
      <c r="D16" s="74">
        <v>376.07089999999994</v>
      </c>
      <c r="E16" s="75">
        <v>0.17486399999999999</v>
      </c>
      <c r="F16" s="62">
        <v>0.58700000000000008</v>
      </c>
      <c r="G16" s="60">
        <v>0.41299999999999992</v>
      </c>
      <c r="H16" s="63">
        <v>0.17400000000000015</v>
      </c>
      <c r="I16" s="76">
        <v>0.58499999999999996</v>
      </c>
      <c r="J16" s="57">
        <v>0.41500000000000004</v>
      </c>
      <c r="K16" s="61">
        <v>0.16999999999999993</v>
      </c>
      <c r="L16" s="56">
        <v>0.60299999999999998</v>
      </c>
      <c r="M16" s="57">
        <v>0.39700000000000002</v>
      </c>
      <c r="N16" s="63">
        <v>0.20599999999999996</v>
      </c>
      <c r="O16" s="56">
        <v>0.59899999999999998</v>
      </c>
      <c r="P16" s="57">
        <v>0.40100000000000002</v>
      </c>
      <c r="Q16" s="63">
        <v>0.19799999999999995</v>
      </c>
      <c r="R16" s="22"/>
      <c r="S16" s="22"/>
    </row>
    <row r="17" spans="1:19" x14ac:dyDescent="0.2">
      <c r="A17" s="22"/>
      <c r="B17" s="40">
        <v>12</v>
      </c>
      <c r="C17" s="69">
        <v>0.33781899999999998</v>
      </c>
      <c r="D17" s="70">
        <v>68.295649999999995</v>
      </c>
      <c r="E17" s="71">
        <v>0.347611</v>
      </c>
      <c r="F17" s="50">
        <v>0.66099999999999992</v>
      </c>
      <c r="G17" s="48">
        <v>0.33900000000000008</v>
      </c>
      <c r="H17" s="51">
        <v>0.32199999999999984</v>
      </c>
      <c r="I17" s="72">
        <v>0.67200000000000004</v>
      </c>
      <c r="J17" s="45">
        <v>0.32799999999999996</v>
      </c>
      <c r="K17" s="49">
        <v>0.34400000000000008</v>
      </c>
      <c r="L17" s="44">
        <v>0.68299999999999994</v>
      </c>
      <c r="M17" s="45">
        <v>0.31700000000000006</v>
      </c>
      <c r="N17" s="51">
        <v>0.36599999999999988</v>
      </c>
      <c r="O17" s="44">
        <v>0.68599999999999994</v>
      </c>
      <c r="P17" s="45">
        <v>0.31400000000000006</v>
      </c>
      <c r="Q17" s="51">
        <v>0.37199999999999989</v>
      </c>
      <c r="R17" s="22"/>
      <c r="S17" s="22"/>
    </row>
    <row r="18" spans="1:19" x14ac:dyDescent="0.2">
      <c r="A18" s="22"/>
      <c r="B18" s="52">
        <v>13</v>
      </c>
      <c r="C18" s="73">
        <v>0.28842499999999999</v>
      </c>
      <c r="D18" s="74">
        <v>509.55770000000007</v>
      </c>
      <c r="E18" s="75">
        <v>0.27644000000000002</v>
      </c>
      <c r="F18" s="62">
        <v>0.64700000000000002</v>
      </c>
      <c r="G18" s="60">
        <v>0.35299999999999998</v>
      </c>
      <c r="H18" s="63">
        <v>0.29400000000000004</v>
      </c>
      <c r="I18" s="76">
        <v>0.63800000000000001</v>
      </c>
      <c r="J18" s="57">
        <v>0.36199999999999999</v>
      </c>
      <c r="K18" s="61">
        <v>0.27600000000000002</v>
      </c>
      <c r="L18" s="56">
        <v>0.65900000000000003</v>
      </c>
      <c r="M18" s="57">
        <v>0.34099999999999997</v>
      </c>
      <c r="N18" s="63">
        <v>0.31800000000000006</v>
      </c>
      <c r="O18" s="56">
        <v>0.65099999999999991</v>
      </c>
      <c r="P18" s="57">
        <v>0.34900000000000009</v>
      </c>
      <c r="Q18" s="63">
        <v>0.30199999999999982</v>
      </c>
      <c r="R18" s="22"/>
      <c r="S18" s="22"/>
    </row>
    <row r="19" spans="1:19" x14ac:dyDescent="0.2">
      <c r="A19" s="22"/>
      <c r="B19" s="40">
        <v>14</v>
      </c>
      <c r="C19" s="69">
        <v>0.43673800000000002</v>
      </c>
      <c r="D19" s="70">
        <v>676.02149999999995</v>
      </c>
      <c r="E19" s="71">
        <v>0.33577299999999999</v>
      </c>
      <c r="F19" s="50">
        <v>0.60599999999999998</v>
      </c>
      <c r="G19" s="48">
        <v>0.39400000000000002</v>
      </c>
      <c r="H19" s="51">
        <v>0.21199999999999997</v>
      </c>
      <c r="I19" s="72">
        <v>0.59299999999999997</v>
      </c>
      <c r="J19" s="45">
        <v>0.40700000000000003</v>
      </c>
      <c r="K19" s="49">
        <v>0.18599999999999994</v>
      </c>
      <c r="L19" s="44">
        <v>0.61699999999999999</v>
      </c>
      <c r="M19" s="45">
        <v>0.38300000000000001</v>
      </c>
      <c r="N19" s="51">
        <v>0.23399999999999999</v>
      </c>
      <c r="O19" s="44">
        <v>0.60699999999999998</v>
      </c>
      <c r="P19" s="45">
        <v>0.39300000000000002</v>
      </c>
      <c r="Q19" s="51">
        <v>0.21399999999999997</v>
      </c>
      <c r="R19" s="22"/>
      <c r="S19" s="22"/>
    </row>
    <row r="20" spans="1:19" x14ac:dyDescent="0.2">
      <c r="A20" s="22"/>
      <c r="B20" s="52">
        <v>15</v>
      </c>
      <c r="C20" s="73">
        <v>0.387577</v>
      </c>
      <c r="D20" s="74">
        <v>75.367009999999993</v>
      </c>
      <c r="E20" s="75">
        <v>0.32667800000000002</v>
      </c>
      <c r="F20" s="62">
        <v>0.61499999999999999</v>
      </c>
      <c r="G20" s="60">
        <v>0.38500000000000001</v>
      </c>
      <c r="H20" s="63">
        <v>0.22999999999999998</v>
      </c>
      <c r="I20" s="76">
        <v>0.625</v>
      </c>
      <c r="J20" s="57">
        <v>0.375</v>
      </c>
      <c r="K20" s="61">
        <v>0.25</v>
      </c>
      <c r="L20" s="56">
        <v>0.63800000000000001</v>
      </c>
      <c r="M20" s="57">
        <v>0.36199999999999999</v>
      </c>
      <c r="N20" s="63">
        <v>0.27600000000000002</v>
      </c>
      <c r="O20" s="56">
        <v>0.64</v>
      </c>
      <c r="P20" s="57">
        <v>0.36</v>
      </c>
      <c r="Q20" s="63">
        <v>0.28000000000000003</v>
      </c>
      <c r="R20" s="22"/>
      <c r="S20" s="22"/>
    </row>
    <row r="21" spans="1:19" x14ac:dyDescent="0.2">
      <c r="A21" s="22"/>
      <c r="B21" s="40">
        <v>16</v>
      </c>
      <c r="C21" s="69">
        <v>0.54497600000000002</v>
      </c>
      <c r="D21" s="70">
        <v>76.181359999999998</v>
      </c>
      <c r="E21" s="71">
        <v>0.43179299999999998</v>
      </c>
      <c r="F21" s="50">
        <v>0.61199999999999999</v>
      </c>
      <c r="G21" s="48">
        <v>0.38800000000000001</v>
      </c>
      <c r="H21" s="51">
        <v>0.22399999999999998</v>
      </c>
      <c r="I21" s="72">
        <v>0.61499999999999999</v>
      </c>
      <c r="J21" s="45">
        <v>0.38500000000000001</v>
      </c>
      <c r="K21" s="49">
        <v>0.22999999999999998</v>
      </c>
      <c r="L21" s="44">
        <v>0.63200000000000001</v>
      </c>
      <c r="M21" s="45">
        <v>0.36799999999999999</v>
      </c>
      <c r="N21" s="51">
        <v>0.26400000000000001</v>
      </c>
      <c r="O21" s="44">
        <v>0.63</v>
      </c>
      <c r="P21" s="45">
        <v>0.37</v>
      </c>
      <c r="Q21" s="51">
        <v>0.26</v>
      </c>
      <c r="R21" s="22"/>
      <c r="S21" s="22"/>
    </row>
    <row r="22" spans="1:19" x14ac:dyDescent="0.2">
      <c r="A22" s="22"/>
      <c r="B22" s="52">
        <v>17</v>
      </c>
      <c r="C22" s="73">
        <v>0.476072</v>
      </c>
      <c r="D22" s="74">
        <v>40.047350000000002</v>
      </c>
      <c r="E22" s="75">
        <v>0.52716099999999999</v>
      </c>
      <c r="F22" s="62">
        <v>0.57899999999999996</v>
      </c>
      <c r="G22" s="60">
        <v>0.42100000000000004</v>
      </c>
      <c r="H22" s="77">
        <v>0.15799999999999992</v>
      </c>
      <c r="I22" s="78">
        <v>0.58799999999999997</v>
      </c>
      <c r="J22" s="68">
        <v>0.41200000000000003</v>
      </c>
      <c r="K22" s="61">
        <v>0.17599999999999993</v>
      </c>
      <c r="L22" s="67">
        <v>0.60799999999999998</v>
      </c>
      <c r="M22" s="68">
        <v>0.39200000000000002</v>
      </c>
      <c r="N22" s="63">
        <v>0.21599999999999997</v>
      </c>
      <c r="O22" s="67">
        <v>0.60799999999999998</v>
      </c>
      <c r="P22" s="68">
        <v>0.39200000000000002</v>
      </c>
      <c r="Q22" s="63">
        <v>0.21599999999999997</v>
      </c>
      <c r="R22" s="22"/>
      <c r="S22" s="22"/>
    </row>
    <row r="23" spans="1:19" x14ac:dyDescent="0.2">
      <c r="A23" s="22"/>
      <c r="B23" s="40">
        <v>18</v>
      </c>
      <c r="C23" s="69">
        <v>0.22643199999999999</v>
      </c>
      <c r="D23" s="70">
        <v>50.216450000000002</v>
      </c>
      <c r="E23" s="71">
        <v>0.29913600000000001</v>
      </c>
      <c r="F23" s="50">
        <v>0.51500000000000001</v>
      </c>
      <c r="G23" s="48">
        <v>0.48499999999999999</v>
      </c>
      <c r="H23" s="46">
        <v>3.0000000000000027E-2</v>
      </c>
      <c r="I23" s="47">
        <v>0.52900000000000003</v>
      </c>
      <c r="J23" s="48">
        <v>0.47099999999999997</v>
      </c>
      <c r="K23" s="49">
        <v>5.8000000000000052E-2</v>
      </c>
      <c r="L23" s="50">
        <v>0.55000000000000004</v>
      </c>
      <c r="M23" s="48">
        <v>0.44999999999999996</v>
      </c>
      <c r="N23" s="51">
        <v>0.10000000000000009</v>
      </c>
      <c r="O23" s="50">
        <v>0.55100000000000005</v>
      </c>
      <c r="P23" s="48">
        <v>0.44899999999999995</v>
      </c>
      <c r="Q23" s="51">
        <v>0.10200000000000009</v>
      </c>
      <c r="R23" s="22"/>
      <c r="S23" s="22"/>
    </row>
    <row r="24" spans="1:19" x14ac:dyDescent="0.2">
      <c r="A24" s="22"/>
      <c r="B24" s="52">
        <v>19</v>
      </c>
      <c r="C24" s="73">
        <v>0.37522500000000003</v>
      </c>
      <c r="D24" s="74">
        <v>69.224680000000006</v>
      </c>
      <c r="E24" s="75">
        <v>0.28350700000000001</v>
      </c>
      <c r="F24" s="62">
        <v>0.371</v>
      </c>
      <c r="G24" s="60">
        <v>0.629</v>
      </c>
      <c r="H24" s="58">
        <v>0.25800000000000001</v>
      </c>
      <c r="I24" s="59">
        <v>0.35799999999999998</v>
      </c>
      <c r="J24" s="60">
        <v>0.64200000000000002</v>
      </c>
      <c r="K24" s="61">
        <v>0.28400000000000003</v>
      </c>
      <c r="L24" s="62">
        <v>0.436</v>
      </c>
      <c r="M24" s="60">
        <v>0.56400000000000006</v>
      </c>
      <c r="N24" s="63">
        <v>0.12800000000000006</v>
      </c>
      <c r="O24" s="62">
        <v>0.41499999999999998</v>
      </c>
      <c r="P24" s="60">
        <v>0.58499999999999996</v>
      </c>
      <c r="Q24" s="63">
        <v>0.16999999999999998</v>
      </c>
      <c r="R24" s="22"/>
      <c r="S24" s="22"/>
    </row>
    <row r="25" spans="1:19" x14ac:dyDescent="0.2">
      <c r="A25" s="22"/>
      <c r="B25" s="40">
        <v>20</v>
      </c>
      <c r="C25" s="69">
        <v>0.373865</v>
      </c>
      <c r="D25" s="70">
        <v>37.311120000000003</v>
      </c>
      <c r="E25" s="71">
        <v>0.39300099999999999</v>
      </c>
      <c r="F25" s="50">
        <v>0.56600000000000006</v>
      </c>
      <c r="G25" s="48">
        <v>0.43399999999999994</v>
      </c>
      <c r="H25" s="46">
        <v>0.13200000000000012</v>
      </c>
      <c r="I25" s="47">
        <v>0.56399999999999995</v>
      </c>
      <c r="J25" s="48">
        <v>0.43600000000000005</v>
      </c>
      <c r="K25" s="49">
        <v>0.12799999999999989</v>
      </c>
      <c r="L25" s="50">
        <v>0.59399999999999997</v>
      </c>
      <c r="M25" s="48">
        <v>0.40600000000000003</v>
      </c>
      <c r="N25" s="51">
        <v>0.18799999999999994</v>
      </c>
      <c r="O25" s="50">
        <v>0.58700000000000008</v>
      </c>
      <c r="P25" s="48">
        <v>0.41299999999999992</v>
      </c>
      <c r="Q25" s="51">
        <v>0.17400000000000015</v>
      </c>
      <c r="R25" s="22"/>
      <c r="S25" s="22"/>
    </row>
    <row r="26" spans="1:19" x14ac:dyDescent="0.2">
      <c r="A26" s="22"/>
      <c r="B26" s="52">
        <v>21</v>
      </c>
      <c r="C26" s="73">
        <v>0.61641699999999999</v>
      </c>
      <c r="D26" s="74">
        <v>39.884860000000003</v>
      </c>
      <c r="E26" s="75">
        <v>0.51019000000000003</v>
      </c>
      <c r="F26" s="62">
        <v>0.57799999999999996</v>
      </c>
      <c r="G26" s="60">
        <v>0.42200000000000004</v>
      </c>
      <c r="H26" s="58">
        <v>0.15599999999999992</v>
      </c>
      <c r="I26" s="59">
        <v>0.57399999999999995</v>
      </c>
      <c r="J26" s="60">
        <v>0.42600000000000005</v>
      </c>
      <c r="K26" s="61">
        <v>0.14799999999999991</v>
      </c>
      <c r="L26" s="62">
        <v>0.59899999999999998</v>
      </c>
      <c r="M26" s="60">
        <v>0.40100000000000002</v>
      </c>
      <c r="N26" s="63">
        <v>0.19799999999999995</v>
      </c>
      <c r="O26" s="62">
        <v>0.59200000000000008</v>
      </c>
      <c r="P26" s="60">
        <v>0.40799999999999992</v>
      </c>
      <c r="Q26" s="63">
        <v>0.18400000000000016</v>
      </c>
      <c r="R26" s="22"/>
      <c r="S26" s="22"/>
    </row>
    <row r="27" spans="1:19" x14ac:dyDescent="0.2">
      <c r="A27" s="22"/>
      <c r="B27" s="40">
        <v>22</v>
      </c>
      <c r="C27" s="69">
        <v>0.48761500000000008</v>
      </c>
      <c r="D27" s="70">
        <v>109.4166</v>
      </c>
      <c r="E27" s="71">
        <v>0.34345999999999999</v>
      </c>
      <c r="F27" s="50">
        <v>0.63900000000000001</v>
      </c>
      <c r="G27" s="48">
        <v>0.36099999999999999</v>
      </c>
      <c r="H27" s="46">
        <v>0.27800000000000002</v>
      </c>
      <c r="I27" s="47">
        <v>0.64599999999999991</v>
      </c>
      <c r="J27" s="48">
        <v>0.35400000000000009</v>
      </c>
      <c r="K27" s="49">
        <v>0.29199999999999982</v>
      </c>
      <c r="L27" s="50">
        <v>0.64800000000000002</v>
      </c>
      <c r="M27" s="48">
        <v>0.35199999999999998</v>
      </c>
      <c r="N27" s="51">
        <v>0.29600000000000004</v>
      </c>
      <c r="O27" s="50">
        <v>0.65</v>
      </c>
      <c r="P27" s="48">
        <v>0.35</v>
      </c>
      <c r="Q27" s="51">
        <v>0.30000000000000004</v>
      </c>
      <c r="R27" s="22"/>
      <c r="S27" s="22"/>
    </row>
    <row r="28" spans="1:19" x14ac:dyDescent="0.2">
      <c r="A28" s="22"/>
      <c r="B28" s="52">
        <v>23</v>
      </c>
      <c r="C28" s="73">
        <v>0.42219800000000002</v>
      </c>
      <c r="D28" s="74">
        <v>228.3263</v>
      </c>
      <c r="E28" s="75">
        <v>0.29635699999999998</v>
      </c>
      <c r="F28" s="62">
        <v>0.62</v>
      </c>
      <c r="G28" s="60">
        <v>0.38</v>
      </c>
      <c r="H28" s="58">
        <v>0.24</v>
      </c>
      <c r="I28" s="59">
        <v>0.63900000000000001</v>
      </c>
      <c r="J28" s="60">
        <v>0.36099999999999999</v>
      </c>
      <c r="K28" s="61">
        <v>0.27800000000000002</v>
      </c>
      <c r="L28" s="62">
        <v>0.63600000000000001</v>
      </c>
      <c r="M28" s="60">
        <v>0.36399999999999999</v>
      </c>
      <c r="N28" s="63">
        <v>0.27200000000000002</v>
      </c>
      <c r="O28" s="62">
        <v>0.64400000000000002</v>
      </c>
      <c r="P28" s="60">
        <v>0.35599999999999998</v>
      </c>
      <c r="Q28" s="63">
        <v>0.28800000000000003</v>
      </c>
      <c r="R28" s="22"/>
      <c r="S28" s="22"/>
    </row>
    <row r="29" spans="1:19" x14ac:dyDescent="0.2">
      <c r="A29" s="22"/>
      <c r="B29" s="40">
        <v>24</v>
      </c>
      <c r="C29" s="69">
        <v>0.25306000000000001</v>
      </c>
      <c r="D29" s="70">
        <v>43.775449999999999</v>
      </c>
      <c r="E29" s="71">
        <v>0.245364</v>
      </c>
      <c r="F29" s="50">
        <v>0.38400000000000001</v>
      </c>
      <c r="G29" s="48">
        <v>0.61599999999999999</v>
      </c>
      <c r="H29" s="46">
        <v>0.23199999999999998</v>
      </c>
      <c r="I29" s="47">
        <v>0.38500000000000001</v>
      </c>
      <c r="J29" s="48">
        <v>0.61499999999999999</v>
      </c>
      <c r="K29" s="49">
        <v>0.22999999999999998</v>
      </c>
      <c r="L29" s="50">
        <v>0.43</v>
      </c>
      <c r="M29" s="48">
        <v>0.57000000000000006</v>
      </c>
      <c r="N29" s="51">
        <v>0.14000000000000007</v>
      </c>
      <c r="O29" s="50">
        <v>0.42200000000000004</v>
      </c>
      <c r="P29" s="48">
        <v>0.57799999999999996</v>
      </c>
      <c r="Q29" s="51">
        <v>0.15599999999999992</v>
      </c>
      <c r="R29" s="22"/>
      <c r="S29" s="22"/>
    </row>
    <row r="30" spans="1:19" x14ac:dyDescent="0.2">
      <c r="A30" s="22"/>
      <c r="B30" s="52">
        <v>25</v>
      </c>
      <c r="C30" s="73">
        <v>0.29696</v>
      </c>
      <c r="D30" s="74">
        <v>57.851649999999999</v>
      </c>
      <c r="E30" s="75">
        <v>0.28603600000000001</v>
      </c>
      <c r="F30" s="62">
        <v>0.64599999999999991</v>
      </c>
      <c r="G30" s="60">
        <v>0.35400000000000009</v>
      </c>
      <c r="H30" s="58">
        <v>0.29199999999999982</v>
      </c>
      <c r="I30" s="59">
        <v>0.65300000000000002</v>
      </c>
      <c r="J30" s="60">
        <v>0.34699999999999998</v>
      </c>
      <c r="K30" s="61">
        <v>0.30600000000000005</v>
      </c>
      <c r="L30" s="62">
        <v>0.66599999999999993</v>
      </c>
      <c r="M30" s="60">
        <v>0.33400000000000007</v>
      </c>
      <c r="N30" s="63">
        <v>0.33199999999999985</v>
      </c>
      <c r="O30" s="62">
        <v>0.66700000000000004</v>
      </c>
      <c r="P30" s="60">
        <v>0.33299999999999996</v>
      </c>
      <c r="Q30" s="63">
        <v>0.33400000000000007</v>
      </c>
      <c r="R30" s="22"/>
      <c r="S30" s="22"/>
    </row>
    <row r="31" spans="1:19" x14ac:dyDescent="0.2">
      <c r="A31" s="22"/>
      <c r="B31" s="40">
        <v>26</v>
      </c>
      <c r="C31" s="69">
        <v>0.26518799999999998</v>
      </c>
      <c r="D31" s="70">
        <v>85.797120000000007</v>
      </c>
      <c r="E31" s="71">
        <v>0.21058699999999997</v>
      </c>
      <c r="F31" s="50">
        <v>0.41899999999999998</v>
      </c>
      <c r="G31" s="48">
        <v>0.58099999999999996</v>
      </c>
      <c r="H31" s="46">
        <v>0.16199999999999998</v>
      </c>
      <c r="I31" s="47">
        <v>0.42599999999999999</v>
      </c>
      <c r="J31" s="48">
        <v>0.57400000000000007</v>
      </c>
      <c r="K31" s="49">
        <v>0.14800000000000008</v>
      </c>
      <c r="L31" s="50">
        <v>0.47100000000000003</v>
      </c>
      <c r="M31" s="48">
        <v>0.52899999999999991</v>
      </c>
      <c r="N31" s="51">
        <v>5.7999999999999885E-2</v>
      </c>
      <c r="O31" s="50">
        <v>0.46500000000000002</v>
      </c>
      <c r="P31" s="48">
        <v>0.53499999999999992</v>
      </c>
      <c r="Q31" s="51">
        <v>6.9999999999999896E-2</v>
      </c>
      <c r="R31" s="22"/>
      <c r="S31" s="22"/>
    </row>
    <row r="32" spans="1:19" x14ac:dyDescent="0.2">
      <c r="A32" s="22"/>
      <c r="B32" s="52">
        <v>27</v>
      </c>
      <c r="C32" s="73">
        <v>0.44836300000000001</v>
      </c>
      <c r="D32" s="74">
        <v>121.81270000000001</v>
      </c>
      <c r="E32" s="75">
        <v>0.21509300000000001</v>
      </c>
      <c r="F32" s="62">
        <v>0.27399999999999997</v>
      </c>
      <c r="G32" s="60">
        <v>0.72599999999999998</v>
      </c>
      <c r="H32" s="58">
        <v>0.45200000000000001</v>
      </c>
      <c r="I32" s="59">
        <v>0.26100000000000001</v>
      </c>
      <c r="J32" s="60">
        <v>0.73899999999999999</v>
      </c>
      <c r="K32" s="61">
        <v>0.47799999999999998</v>
      </c>
      <c r="L32" s="62">
        <v>0.32100000000000001</v>
      </c>
      <c r="M32" s="60">
        <v>0.67900000000000005</v>
      </c>
      <c r="N32" s="63">
        <v>0.35800000000000004</v>
      </c>
      <c r="O32" s="62">
        <v>0.30399999999999999</v>
      </c>
      <c r="P32" s="60">
        <v>0.69599999999999995</v>
      </c>
      <c r="Q32" s="63">
        <v>0.39199999999999996</v>
      </c>
      <c r="R32" s="22"/>
      <c r="S32" s="22"/>
    </row>
    <row r="33" spans="1:19" x14ac:dyDescent="0.2">
      <c r="A33" s="22"/>
      <c r="B33" s="40">
        <v>28</v>
      </c>
      <c r="C33" s="69">
        <v>0.56236600000000003</v>
      </c>
      <c r="D33" s="70">
        <v>50.686590000000002</v>
      </c>
      <c r="E33" s="71">
        <v>0.38279800000000003</v>
      </c>
      <c r="F33" s="50">
        <v>0.54799999999999993</v>
      </c>
      <c r="G33" s="48">
        <v>0.45200000000000007</v>
      </c>
      <c r="H33" s="46">
        <v>9.5999999999999863E-2</v>
      </c>
      <c r="I33" s="47">
        <v>0.55799999999999994</v>
      </c>
      <c r="J33" s="48">
        <v>0.44200000000000006</v>
      </c>
      <c r="K33" s="49">
        <v>0.11599999999999988</v>
      </c>
      <c r="L33" s="50">
        <v>0.57600000000000007</v>
      </c>
      <c r="M33" s="48">
        <v>0.42399999999999993</v>
      </c>
      <c r="N33" s="51">
        <v>0.15200000000000014</v>
      </c>
      <c r="O33" s="50">
        <v>0.57600000000000007</v>
      </c>
      <c r="P33" s="48">
        <v>0.42399999999999993</v>
      </c>
      <c r="Q33" s="51">
        <v>0.15200000000000014</v>
      </c>
      <c r="R33" s="22"/>
      <c r="S33" s="22"/>
    </row>
    <row r="34" spans="1:19" x14ac:dyDescent="0.2">
      <c r="A34" s="22"/>
      <c r="B34" s="52">
        <v>29</v>
      </c>
      <c r="C34" s="73">
        <v>0.326295</v>
      </c>
      <c r="D34" s="74">
        <v>37.10566</v>
      </c>
      <c r="E34" s="75">
        <v>0.420321</v>
      </c>
      <c r="F34" s="62">
        <v>0.39399999999999996</v>
      </c>
      <c r="G34" s="60">
        <v>0.60600000000000009</v>
      </c>
      <c r="H34" s="58">
        <v>0.21200000000000013</v>
      </c>
      <c r="I34" s="59">
        <v>0.38</v>
      </c>
      <c r="J34" s="60">
        <v>0.62</v>
      </c>
      <c r="K34" s="61">
        <v>0.24</v>
      </c>
      <c r="L34" s="62">
        <v>0.45</v>
      </c>
      <c r="M34" s="60">
        <v>0.55000000000000004</v>
      </c>
      <c r="N34" s="63">
        <v>0.10000000000000003</v>
      </c>
      <c r="O34" s="62">
        <v>0.43099999999999999</v>
      </c>
      <c r="P34" s="60">
        <v>0.56899999999999995</v>
      </c>
      <c r="Q34" s="63">
        <v>0.13799999999999996</v>
      </c>
      <c r="R34" s="22"/>
      <c r="S34" s="22"/>
    </row>
    <row r="35" spans="1:19" ht="13.5" thickBot="1" x14ac:dyDescent="0.25">
      <c r="A35" s="22"/>
      <c r="B35" s="79">
        <v>30</v>
      </c>
      <c r="C35" s="80">
        <v>0.34131699999999993</v>
      </c>
      <c r="D35" s="81">
        <v>31.097650000000002</v>
      </c>
      <c r="E35" s="82">
        <v>0.41281000000000001</v>
      </c>
      <c r="F35" s="83">
        <v>0.42599999999999999</v>
      </c>
      <c r="G35" s="84">
        <v>0.57400000000000007</v>
      </c>
      <c r="H35" s="85">
        <v>0.14800000000000008</v>
      </c>
      <c r="I35" s="86">
        <v>0.41200000000000003</v>
      </c>
      <c r="J35" s="84">
        <v>0.58799999999999997</v>
      </c>
      <c r="K35" s="87">
        <v>0.17599999999999993</v>
      </c>
      <c r="L35" s="83">
        <v>0.47200000000000003</v>
      </c>
      <c r="M35" s="84">
        <v>0.52800000000000002</v>
      </c>
      <c r="N35" s="88">
        <v>5.5999999999999994E-2</v>
      </c>
      <c r="O35" s="83">
        <v>0.45399999999999996</v>
      </c>
      <c r="P35" s="84">
        <v>0.54600000000000004</v>
      </c>
      <c r="Q35" s="88">
        <v>9.2000000000000082E-2</v>
      </c>
      <c r="R35" s="22"/>
      <c r="S35" s="22"/>
    </row>
    <row r="36" spans="1:19" x14ac:dyDescent="0.2">
      <c r="A36" s="22"/>
      <c r="B36" s="22"/>
      <c r="C36" s="89">
        <f>SUM(D6:D35)</f>
        <v>9014.3088799999987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x14ac:dyDescent="0.2">
      <c r="A37" s="22"/>
      <c r="B37" s="90" t="s">
        <v>16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22"/>
      <c r="S37" s="22"/>
    </row>
    <row r="38" spans="1:19" x14ac:dyDescent="0.2">
      <c r="A38" s="22"/>
      <c r="B38" s="90" t="s">
        <v>17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22"/>
      <c r="S38" s="22"/>
    </row>
    <row r="39" spans="1:19" x14ac:dyDescent="0.2">
      <c r="A39" s="22"/>
      <c r="B39" s="90" t="s">
        <v>18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22"/>
      <c r="S39" s="22"/>
    </row>
    <row r="40" spans="1:19" ht="13.5" thickBot="1" x14ac:dyDescent="0.25">
      <c r="B40" s="90" t="s">
        <v>19</v>
      </c>
    </row>
    <row r="41" spans="1:19" x14ac:dyDescent="0.2">
      <c r="A41" s="192" t="s">
        <v>0</v>
      </c>
      <c r="B41" s="197" t="s">
        <v>20</v>
      </c>
      <c r="C41" s="198"/>
      <c r="D41" s="199"/>
      <c r="E41" s="200" t="s">
        <v>21</v>
      </c>
      <c r="F41" s="201"/>
      <c r="G41" s="202"/>
      <c r="H41" s="203" t="s">
        <v>22</v>
      </c>
      <c r="I41" s="201"/>
      <c r="J41" s="204"/>
      <c r="K41" s="203" t="s">
        <v>23</v>
      </c>
      <c r="L41" s="201"/>
      <c r="M41" s="204"/>
      <c r="N41" s="200" t="s">
        <v>24</v>
      </c>
      <c r="O41" s="201"/>
      <c r="P41" s="202"/>
      <c r="Q41" s="205" t="s">
        <v>25</v>
      </c>
      <c r="R41" s="206"/>
    </row>
    <row r="42" spans="1:19" ht="26.25" thickBot="1" x14ac:dyDescent="0.25">
      <c r="A42" s="193"/>
      <c r="B42" s="26" t="s">
        <v>13</v>
      </c>
      <c r="C42" s="27" t="s">
        <v>14</v>
      </c>
      <c r="D42" s="28" t="s">
        <v>15</v>
      </c>
      <c r="E42" s="29" t="s">
        <v>13</v>
      </c>
      <c r="F42" s="27" t="s">
        <v>14</v>
      </c>
      <c r="G42" s="30" t="s">
        <v>15</v>
      </c>
      <c r="H42" s="26" t="s">
        <v>13</v>
      </c>
      <c r="I42" s="27" t="s">
        <v>14</v>
      </c>
      <c r="J42" s="28" t="s">
        <v>15</v>
      </c>
      <c r="K42" s="26" t="s">
        <v>13</v>
      </c>
      <c r="L42" s="27" t="s">
        <v>14</v>
      </c>
      <c r="M42" s="28" t="s">
        <v>15</v>
      </c>
      <c r="N42" s="93" t="s">
        <v>27</v>
      </c>
      <c r="O42" s="92" t="s">
        <v>26</v>
      </c>
      <c r="P42" s="94" t="s">
        <v>28</v>
      </c>
      <c r="Q42" s="95" t="s">
        <v>26</v>
      </c>
      <c r="R42" s="96" t="s">
        <v>27</v>
      </c>
    </row>
    <row r="43" spans="1:19" x14ac:dyDescent="0.2">
      <c r="A43" s="31">
        <v>1</v>
      </c>
      <c r="B43" s="35">
        <v>0.65900000000000003</v>
      </c>
      <c r="C43" s="36">
        <v>0.34099999999999997</v>
      </c>
      <c r="D43" s="37">
        <v>0.31800000000000006</v>
      </c>
      <c r="E43" s="38">
        <v>0.66700000000000004</v>
      </c>
      <c r="F43" s="36">
        <v>0.33299999999999996</v>
      </c>
      <c r="G43" s="39">
        <v>0.33400000000000007</v>
      </c>
      <c r="H43" s="35">
        <v>0.65799999999999992</v>
      </c>
      <c r="I43" s="36">
        <v>0.34200000000000008</v>
      </c>
      <c r="J43" s="37">
        <v>0.31599999999999984</v>
      </c>
      <c r="K43" s="35">
        <v>0.66900000000000004</v>
      </c>
      <c r="L43" s="36">
        <v>0.33099999999999996</v>
      </c>
      <c r="M43" s="37">
        <v>0.33800000000000008</v>
      </c>
      <c r="N43" s="36">
        <v>0.20199999999999999</v>
      </c>
      <c r="O43" s="38">
        <v>0.47100000000000003</v>
      </c>
      <c r="P43" s="39">
        <v>0.32700000000000001</v>
      </c>
      <c r="Q43" s="35">
        <v>0.69985141158989594</v>
      </c>
      <c r="R43" s="37">
        <v>0.30014858841010406</v>
      </c>
    </row>
    <row r="44" spans="1:19" x14ac:dyDescent="0.2">
      <c r="A44" s="40">
        <v>2</v>
      </c>
      <c r="B44" s="44">
        <v>0.436</v>
      </c>
      <c r="C44" s="45">
        <v>0.56400000000000006</v>
      </c>
      <c r="D44" s="46">
        <v>0.12800000000000006</v>
      </c>
      <c r="E44" s="47">
        <v>0.42200000000000004</v>
      </c>
      <c r="F44" s="48">
        <v>0.57799999999999996</v>
      </c>
      <c r="G44" s="49">
        <v>0.15599999999999992</v>
      </c>
      <c r="H44" s="50">
        <v>0.43200000000000005</v>
      </c>
      <c r="I44" s="48">
        <v>0.56799999999999995</v>
      </c>
      <c r="J44" s="51">
        <v>0.1359999999999999</v>
      </c>
      <c r="K44" s="50">
        <v>0.41600000000000004</v>
      </c>
      <c r="L44" s="48">
        <v>0.58399999999999996</v>
      </c>
      <c r="M44" s="51">
        <v>0.16799999999999993</v>
      </c>
      <c r="N44" s="48">
        <v>0.42299999999999999</v>
      </c>
      <c r="O44" s="47">
        <v>0.245</v>
      </c>
      <c r="P44" s="97">
        <v>0.33200000000000002</v>
      </c>
      <c r="Q44" s="50">
        <v>0.3667664670658683</v>
      </c>
      <c r="R44" s="46">
        <v>0.63323353293413165</v>
      </c>
    </row>
    <row r="45" spans="1:19" x14ac:dyDescent="0.2">
      <c r="A45" s="52">
        <v>3</v>
      </c>
      <c r="B45" s="56">
        <v>0.318</v>
      </c>
      <c r="C45" s="57">
        <v>0.68199999999999994</v>
      </c>
      <c r="D45" s="58">
        <v>0.36399999999999993</v>
      </c>
      <c r="E45" s="59">
        <v>0.30599999999999999</v>
      </c>
      <c r="F45" s="60">
        <v>0.69399999999999995</v>
      </c>
      <c r="G45" s="61">
        <v>0.38799999999999996</v>
      </c>
      <c r="H45" s="62">
        <v>0.313</v>
      </c>
      <c r="I45" s="60">
        <v>0.68700000000000006</v>
      </c>
      <c r="J45" s="63">
        <v>0.37400000000000005</v>
      </c>
      <c r="K45" s="62">
        <v>0.3</v>
      </c>
      <c r="L45" s="60">
        <v>0.7</v>
      </c>
      <c r="M45" s="63">
        <v>0.39999999999999997</v>
      </c>
      <c r="N45" s="60">
        <v>0.501</v>
      </c>
      <c r="O45" s="59">
        <v>0.17699999999999999</v>
      </c>
      <c r="P45" s="98">
        <v>0.32200000000000001</v>
      </c>
      <c r="Q45" s="62">
        <v>0.26106194690265488</v>
      </c>
      <c r="R45" s="58">
        <v>0.73893805309734506</v>
      </c>
    </row>
    <row r="46" spans="1:19" x14ac:dyDescent="0.2">
      <c r="A46" s="40">
        <v>4</v>
      </c>
      <c r="B46" s="44">
        <v>0.46299999999999997</v>
      </c>
      <c r="C46" s="45">
        <v>0.53700000000000003</v>
      </c>
      <c r="D46" s="46">
        <v>7.4000000000000066E-2</v>
      </c>
      <c r="E46" s="47">
        <v>0.44600000000000001</v>
      </c>
      <c r="F46" s="48">
        <v>0.55400000000000005</v>
      </c>
      <c r="G46" s="49">
        <v>0.10800000000000004</v>
      </c>
      <c r="H46" s="50">
        <v>0.45799999999999996</v>
      </c>
      <c r="I46" s="48">
        <v>0.54200000000000004</v>
      </c>
      <c r="J46" s="51">
        <v>8.4000000000000075E-2</v>
      </c>
      <c r="K46" s="50">
        <v>0.43799999999999994</v>
      </c>
      <c r="L46" s="48">
        <v>0.56200000000000006</v>
      </c>
      <c r="M46" s="51">
        <v>0.12400000000000011</v>
      </c>
      <c r="N46" s="48">
        <v>0.40399999999999997</v>
      </c>
      <c r="O46" s="47">
        <v>0.245</v>
      </c>
      <c r="P46" s="97">
        <v>0.35100000000000003</v>
      </c>
      <c r="Q46" s="50">
        <v>0.37750385208012327</v>
      </c>
      <c r="R46" s="46">
        <v>0.62249614791987673</v>
      </c>
    </row>
    <row r="47" spans="1:19" x14ac:dyDescent="0.2">
      <c r="A47" s="52">
        <v>5</v>
      </c>
      <c r="B47" s="56">
        <v>0.64200000000000002</v>
      </c>
      <c r="C47" s="57">
        <v>0.35799999999999998</v>
      </c>
      <c r="D47" s="58">
        <v>0.28400000000000003</v>
      </c>
      <c r="E47" s="59">
        <v>0.63900000000000001</v>
      </c>
      <c r="F47" s="60">
        <v>0.36099999999999999</v>
      </c>
      <c r="G47" s="61">
        <v>0.27800000000000002</v>
      </c>
      <c r="H47" s="62">
        <v>0.64500000000000002</v>
      </c>
      <c r="I47" s="60">
        <v>0.35499999999999998</v>
      </c>
      <c r="J47" s="63">
        <v>0.29000000000000004</v>
      </c>
      <c r="K47" s="62">
        <v>0.6409999999999999</v>
      </c>
      <c r="L47" s="60">
        <v>0.3590000000000001</v>
      </c>
      <c r="M47" s="63">
        <v>0.28199999999999981</v>
      </c>
      <c r="N47" s="60">
        <v>0.23699999999999999</v>
      </c>
      <c r="O47" s="59">
        <v>0.39700000000000002</v>
      </c>
      <c r="P47" s="98">
        <v>0.36599999999999999</v>
      </c>
      <c r="Q47" s="62">
        <v>0.62618296529968454</v>
      </c>
      <c r="R47" s="58">
        <v>0.37381703470031546</v>
      </c>
    </row>
    <row r="48" spans="1:19" x14ac:dyDescent="0.2">
      <c r="A48" s="40">
        <v>6</v>
      </c>
      <c r="B48" s="44">
        <v>0.53700000000000003</v>
      </c>
      <c r="C48" s="45">
        <v>0.46299999999999997</v>
      </c>
      <c r="D48" s="46">
        <v>7.4000000000000066E-2</v>
      </c>
      <c r="E48" s="47">
        <v>0.54299999999999993</v>
      </c>
      <c r="F48" s="48">
        <v>0.45700000000000007</v>
      </c>
      <c r="G48" s="49">
        <v>8.5999999999999854E-2</v>
      </c>
      <c r="H48" s="50">
        <v>0.53799999999999992</v>
      </c>
      <c r="I48" s="48">
        <v>0.46200000000000008</v>
      </c>
      <c r="J48" s="51">
        <v>7.5999999999999845E-2</v>
      </c>
      <c r="K48" s="50">
        <v>0.54500000000000004</v>
      </c>
      <c r="L48" s="48">
        <v>0.45499999999999996</v>
      </c>
      <c r="M48" s="51">
        <v>9.000000000000008E-2</v>
      </c>
      <c r="N48" s="48">
        <v>0.28999999999999998</v>
      </c>
      <c r="O48" s="47">
        <v>0.37799999999999995</v>
      </c>
      <c r="P48" s="97">
        <v>0.33100000000000002</v>
      </c>
      <c r="Q48" s="50">
        <v>0.56586826347305386</v>
      </c>
      <c r="R48" s="46">
        <v>0.43413173652694614</v>
      </c>
    </row>
    <row r="49" spans="1:18" x14ac:dyDescent="0.2">
      <c r="A49" s="52">
        <v>7</v>
      </c>
      <c r="B49" s="56">
        <v>0.371</v>
      </c>
      <c r="C49" s="57">
        <v>0.629</v>
      </c>
      <c r="D49" s="58">
        <v>0.25800000000000001</v>
      </c>
      <c r="E49" s="59">
        <v>0.34899999999999998</v>
      </c>
      <c r="F49" s="60">
        <v>0.65100000000000002</v>
      </c>
      <c r="G49" s="61">
        <v>0.30200000000000005</v>
      </c>
      <c r="H49" s="62">
        <v>0.36499999999999999</v>
      </c>
      <c r="I49" s="60">
        <v>0.63500000000000001</v>
      </c>
      <c r="J49" s="63">
        <v>0.27</v>
      </c>
      <c r="K49" s="62">
        <v>0.34</v>
      </c>
      <c r="L49" s="60">
        <v>0.65999999999999992</v>
      </c>
      <c r="M49" s="63">
        <v>0.3199999999999999</v>
      </c>
      <c r="N49" s="60">
        <v>0.53799999999999992</v>
      </c>
      <c r="O49" s="59">
        <v>0.193</v>
      </c>
      <c r="P49" s="98">
        <v>0.26899999999999996</v>
      </c>
      <c r="Q49" s="62">
        <v>0.26402188782489744</v>
      </c>
      <c r="R49" s="58">
        <v>0.73597811217510256</v>
      </c>
    </row>
    <row r="50" spans="1:18" x14ac:dyDescent="0.2">
      <c r="A50" s="40">
        <v>8</v>
      </c>
      <c r="B50" s="44">
        <v>0.51400000000000001</v>
      </c>
      <c r="C50" s="45">
        <v>0.48599999999999999</v>
      </c>
      <c r="D50" s="46">
        <v>2.8000000000000025E-2</v>
      </c>
      <c r="E50" s="47">
        <v>0.49700000000000005</v>
      </c>
      <c r="F50" s="48">
        <v>0.50299999999999989</v>
      </c>
      <c r="G50" s="49">
        <v>5.9999999999998388E-3</v>
      </c>
      <c r="H50" s="50">
        <v>0.51100000000000001</v>
      </c>
      <c r="I50" s="48">
        <v>0.48899999999999999</v>
      </c>
      <c r="J50" s="51">
        <v>2.200000000000002E-2</v>
      </c>
      <c r="K50" s="50">
        <v>0.49</v>
      </c>
      <c r="L50" s="48">
        <v>0.51</v>
      </c>
      <c r="M50" s="51">
        <v>2.0000000000000018E-2</v>
      </c>
      <c r="N50" s="48">
        <v>0.38100000000000001</v>
      </c>
      <c r="O50" s="47">
        <v>0.28499999999999998</v>
      </c>
      <c r="P50" s="97">
        <v>0.33399999999999996</v>
      </c>
      <c r="Q50" s="50">
        <v>0.42792792792792794</v>
      </c>
      <c r="R50" s="46">
        <v>0.572072072072072</v>
      </c>
    </row>
    <row r="51" spans="1:18" x14ac:dyDescent="0.2">
      <c r="A51" s="52">
        <v>9</v>
      </c>
      <c r="B51" s="67">
        <v>0.46700000000000003</v>
      </c>
      <c r="C51" s="68">
        <v>0.53299999999999992</v>
      </c>
      <c r="D51" s="58">
        <v>6.5999999999999892E-2</v>
      </c>
      <c r="E51" s="59">
        <v>0.46799999999999997</v>
      </c>
      <c r="F51" s="60">
        <v>0.53200000000000003</v>
      </c>
      <c r="G51" s="61">
        <v>6.4000000000000057E-2</v>
      </c>
      <c r="H51" s="62">
        <v>0.46399999999999997</v>
      </c>
      <c r="I51" s="60">
        <v>0.53600000000000003</v>
      </c>
      <c r="J51" s="63">
        <v>7.2000000000000064E-2</v>
      </c>
      <c r="K51" s="62">
        <v>0.46600000000000003</v>
      </c>
      <c r="L51" s="60">
        <v>0.53400000000000003</v>
      </c>
      <c r="M51" s="63">
        <v>6.8000000000000005E-2</v>
      </c>
      <c r="N51" s="60">
        <v>0.37</v>
      </c>
      <c r="O51" s="59">
        <v>0.33200000000000002</v>
      </c>
      <c r="P51" s="98">
        <v>0.29899999999999999</v>
      </c>
      <c r="Q51" s="62">
        <v>0.47293447293447299</v>
      </c>
      <c r="R51" s="58">
        <v>0.52706552706552701</v>
      </c>
    </row>
    <row r="52" spans="1:18" x14ac:dyDescent="0.2">
      <c r="A52" s="40">
        <v>10</v>
      </c>
      <c r="B52" s="50">
        <v>0.48</v>
      </c>
      <c r="C52" s="48">
        <v>0.52</v>
      </c>
      <c r="D52" s="51">
        <v>4.0000000000000036E-2</v>
      </c>
      <c r="E52" s="72">
        <v>0.47899999999999998</v>
      </c>
      <c r="F52" s="45">
        <v>0.52100000000000002</v>
      </c>
      <c r="G52" s="49">
        <v>4.2000000000000037E-2</v>
      </c>
      <c r="H52" s="44">
        <v>0.47799999999999998</v>
      </c>
      <c r="I52" s="45">
        <v>0.52200000000000002</v>
      </c>
      <c r="J52" s="51">
        <v>4.4000000000000039E-2</v>
      </c>
      <c r="K52" s="44">
        <v>0.47700000000000004</v>
      </c>
      <c r="L52" s="45">
        <v>0.52299999999999991</v>
      </c>
      <c r="M52" s="51">
        <v>4.5999999999999874E-2</v>
      </c>
      <c r="N52" s="45">
        <v>0.37</v>
      </c>
      <c r="O52" s="72">
        <v>0.33500000000000002</v>
      </c>
      <c r="P52" s="49">
        <v>0.29499999999999998</v>
      </c>
      <c r="Q52" s="44">
        <v>0.47517730496453897</v>
      </c>
      <c r="R52" s="51">
        <v>0.52482269503546108</v>
      </c>
    </row>
    <row r="53" spans="1:18" x14ac:dyDescent="0.2">
      <c r="A53" s="52">
        <v>11</v>
      </c>
      <c r="B53" s="62">
        <v>0.58399999999999996</v>
      </c>
      <c r="C53" s="60">
        <v>0.41600000000000004</v>
      </c>
      <c r="D53" s="63">
        <v>0.16799999999999993</v>
      </c>
      <c r="E53" s="76">
        <v>0.58299999999999996</v>
      </c>
      <c r="F53" s="57">
        <v>0.41700000000000004</v>
      </c>
      <c r="G53" s="61">
        <v>0.16599999999999993</v>
      </c>
      <c r="H53" s="56">
        <v>0.58299999999999996</v>
      </c>
      <c r="I53" s="57">
        <v>0.41700000000000004</v>
      </c>
      <c r="J53" s="63">
        <v>0.16599999999999993</v>
      </c>
      <c r="K53" s="56">
        <v>0.58200000000000007</v>
      </c>
      <c r="L53" s="57">
        <v>0.41799999999999993</v>
      </c>
      <c r="M53" s="63">
        <v>0.16400000000000015</v>
      </c>
      <c r="N53" s="57">
        <v>0.27899999999999997</v>
      </c>
      <c r="O53" s="76">
        <v>0.38900000000000001</v>
      </c>
      <c r="P53" s="61">
        <v>0.33200000000000002</v>
      </c>
      <c r="Q53" s="56">
        <v>0.58233532934131749</v>
      </c>
      <c r="R53" s="63">
        <v>0.41766467065868251</v>
      </c>
    </row>
    <row r="54" spans="1:18" x14ac:dyDescent="0.2">
      <c r="A54" s="40">
        <v>12</v>
      </c>
      <c r="B54" s="50">
        <v>0.66599999999999993</v>
      </c>
      <c r="C54" s="48">
        <v>0.33400000000000007</v>
      </c>
      <c r="D54" s="51">
        <v>0.33199999999999985</v>
      </c>
      <c r="E54" s="72">
        <v>0.67200000000000004</v>
      </c>
      <c r="F54" s="45">
        <v>0.32799999999999996</v>
      </c>
      <c r="G54" s="49">
        <v>0.34400000000000008</v>
      </c>
      <c r="H54" s="44">
        <v>0.66200000000000003</v>
      </c>
      <c r="I54" s="45">
        <v>0.33799999999999997</v>
      </c>
      <c r="J54" s="51">
        <v>0.32400000000000007</v>
      </c>
      <c r="K54" s="44">
        <v>0.67</v>
      </c>
      <c r="L54" s="45">
        <v>0.32999999999999996</v>
      </c>
      <c r="M54" s="51">
        <v>0.34000000000000008</v>
      </c>
      <c r="N54" s="45">
        <v>0.20600000000000002</v>
      </c>
      <c r="O54" s="72">
        <v>0.47</v>
      </c>
      <c r="P54" s="49">
        <v>0.32400000000000001</v>
      </c>
      <c r="Q54" s="44">
        <v>0.69526627218934911</v>
      </c>
      <c r="R54" s="51">
        <v>0.30473372781065089</v>
      </c>
    </row>
    <row r="55" spans="1:18" x14ac:dyDescent="0.2">
      <c r="A55" s="52">
        <v>13</v>
      </c>
      <c r="B55" s="62">
        <v>0.64700000000000002</v>
      </c>
      <c r="C55" s="60">
        <v>0.35299999999999998</v>
      </c>
      <c r="D55" s="63">
        <v>0.29400000000000004</v>
      </c>
      <c r="E55" s="76">
        <v>0.6409999999999999</v>
      </c>
      <c r="F55" s="57">
        <v>0.3590000000000001</v>
      </c>
      <c r="G55" s="61">
        <v>0.28199999999999981</v>
      </c>
      <c r="H55" s="56">
        <v>0.64500000000000002</v>
      </c>
      <c r="I55" s="57">
        <v>0.35499999999999998</v>
      </c>
      <c r="J55" s="63">
        <v>0.29000000000000004</v>
      </c>
      <c r="K55" s="56">
        <v>0.63800000000000001</v>
      </c>
      <c r="L55" s="57">
        <v>0.36199999999999999</v>
      </c>
      <c r="M55" s="63">
        <v>0.27600000000000002</v>
      </c>
      <c r="N55" s="57">
        <v>0.253</v>
      </c>
      <c r="O55" s="76">
        <v>0.41200000000000003</v>
      </c>
      <c r="P55" s="61">
        <v>0.33600000000000002</v>
      </c>
      <c r="Q55" s="56">
        <v>0.61954887218045118</v>
      </c>
      <c r="R55" s="63">
        <v>0.38045112781954882</v>
      </c>
    </row>
    <row r="56" spans="1:18" x14ac:dyDescent="0.2">
      <c r="A56" s="40">
        <v>14</v>
      </c>
      <c r="B56" s="50">
        <v>0.60499999999999998</v>
      </c>
      <c r="C56" s="48">
        <v>0.39500000000000002</v>
      </c>
      <c r="D56" s="51">
        <v>0.20999999999999996</v>
      </c>
      <c r="E56" s="72">
        <v>0.59799999999999998</v>
      </c>
      <c r="F56" s="45">
        <v>0.40200000000000002</v>
      </c>
      <c r="G56" s="49">
        <v>0.19599999999999995</v>
      </c>
      <c r="H56" s="44">
        <v>0.60299999999999998</v>
      </c>
      <c r="I56" s="45">
        <v>0.39700000000000002</v>
      </c>
      <c r="J56" s="51">
        <v>0.20599999999999996</v>
      </c>
      <c r="K56" s="44">
        <v>0.59499999999999997</v>
      </c>
      <c r="L56" s="45">
        <v>0.40500000000000003</v>
      </c>
      <c r="M56" s="51">
        <v>0.18999999999999995</v>
      </c>
      <c r="N56" s="45">
        <v>0.29699999999999999</v>
      </c>
      <c r="O56" s="72">
        <v>0.39</v>
      </c>
      <c r="P56" s="49">
        <v>0.313</v>
      </c>
      <c r="Q56" s="44">
        <v>0.56768558951965065</v>
      </c>
      <c r="R56" s="51">
        <v>0.43231441048034935</v>
      </c>
    </row>
    <row r="57" spans="1:18" x14ac:dyDescent="0.2">
      <c r="A57" s="52">
        <v>15</v>
      </c>
      <c r="B57" s="62">
        <v>0.62</v>
      </c>
      <c r="C57" s="60">
        <v>0.38</v>
      </c>
      <c r="D57" s="63">
        <v>0.24</v>
      </c>
      <c r="E57" s="76">
        <v>0.625</v>
      </c>
      <c r="F57" s="57">
        <v>0.375</v>
      </c>
      <c r="G57" s="61">
        <v>0.25</v>
      </c>
      <c r="H57" s="56">
        <v>0.61499999999999999</v>
      </c>
      <c r="I57" s="57">
        <v>0.38500000000000001</v>
      </c>
      <c r="J57" s="63">
        <v>0.22999999999999998</v>
      </c>
      <c r="K57" s="56">
        <v>0.623</v>
      </c>
      <c r="L57" s="57">
        <v>0.377</v>
      </c>
      <c r="M57" s="63">
        <v>0.246</v>
      </c>
      <c r="N57" s="57">
        <v>0.23499999999999999</v>
      </c>
      <c r="O57" s="76">
        <v>0.42799999999999999</v>
      </c>
      <c r="P57" s="61">
        <v>0.33799999999999997</v>
      </c>
      <c r="Q57" s="56">
        <v>0.64555052790346901</v>
      </c>
      <c r="R57" s="63">
        <v>0.35444947209653099</v>
      </c>
    </row>
    <row r="58" spans="1:18" x14ac:dyDescent="0.2">
      <c r="A58" s="40">
        <v>16</v>
      </c>
      <c r="B58" s="50">
        <v>0.61499999999999999</v>
      </c>
      <c r="C58" s="48">
        <v>0.38500000000000001</v>
      </c>
      <c r="D58" s="51">
        <v>0.22999999999999998</v>
      </c>
      <c r="E58" s="72">
        <v>0.61599999999999999</v>
      </c>
      <c r="F58" s="45">
        <v>0.38400000000000001</v>
      </c>
      <c r="G58" s="49">
        <v>0.23199999999999998</v>
      </c>
      <c r="H58" s="44">
        <v>0.61099999999999999</v>
      </c>
      <c r="I58" s="45">
        <v>0.38900000000000001</v>
      </c>
      <c r="J58" s="51">
        <v>0.22199999999999998</v>
      </c>
      <c r="K58" s="44">
        <v>0.61399999999999999</v>
      </c>
      <c r="L58" s="45">
        <v>0.38600000000000001</v>
      </c>
      <c r="M58" s="51">
        <v>0.22799999999999998</v>
      </c>
      <c r="N58" s="45">
        <v>0.23600000000000002</v>
      </c>
      <c r="O58" s="72">
        <v>0.38700000000000001</v>
      </c>
      <c r="P58" s="49">
        <v>0.377</v>
      </c>
      <c r="Q58" s="44">
        <v>0.6211878009630819</v>
      </c>
      <c r="R58" s="51">
        <v>0.3788121990369181</v>
      </c>
    </row>
    <row r="59" spans="1:18" x14ac:dyDescent="0.2">
      <c r="A59" s="52">
        <v>17</v>
      </c>
      <c r="B59" s="62">
        <v>0.58799999999999997</v>
      </c>
      <c r="C59" s="60">
        <v>0.41200000000000003</v>
      </c>
      <c r="D59" s="77">
        <v>0.17599999999999993</v>
      </c>
      <c r="E59" s="78">
        <v>0.59200000000000008</v>
      </c>
      <c r="F59" s="68">
        <v>0.40799999999999992</v>
      </c>
      <c r="G59" s="61">
        <v>0.18400000000000016</v>
      </c>
      <c r="H59" s="67">
        <v>0.58200000000000007</v>
      </c>
      <c r="I59" s="68">
        <v>0.41799999999999993</v>
      </c>
      <c r="J59" s="63">
        <v>0.16400000000000015</v>
      </c>
      <c r="K59" s="67">
        <v>0.58799999999999997</v>
      </c>
      <c r="L59" s="68">
        <v>0.41200000000000003</v>
      </c>
      <c r="M59" s="63">
        <v>0.17599999999999993</v>
      </c>
      <c r="N59" s="68">
        <v>0.254</v>
      </c>
      <c r="O59" s="78">
        <v>0.39299999999999996</v>
      </c>
      <c r="P59" s="99">
        <v>0.35299999999999998</v>
      </c>
      <c r="Q59" s="67">
        <v>0.60741885625965986</v>
      </c>
      <c r="R59" s="77">
        <v>0.39258114374034014</v>
      </c>
    </row>
    <row r="60" spans="1:18" x14ac:dyDescent="0.2">
      <c r="A60" s="40">
        <v>18</v>
      </c>
      <c r="B60" s="50">
        <v>0.52300000000000002</v>
      </c>
      <c r="C60" s="48">
        <v>0.47699999999999998</v>
      </c>
      <c r="D60" s="46">
        <v>4.6000000000000041E-2</v>
      </c>
      <c r="E60" s="47">
        <v>0.53</v>
      </c>
      <c r="F60" s="48">
        <v>0.47</v>
      </c>
      <c r="G60" s="49">
        <v>6.0000000000000053E-2</v>
      </c>
      <c r="H60" s="50">
        <v>0.51700000000000002</v>
      </c>
      <c r="I60" s="48">
        <v>0.48299999999999998</v>
      </c>
      <c r="J60" s="51">
        <v>3.400000000000003E-2</v>
      </c>
      <c r="K60" s="50">
        <v>0.52700000000000002</v>
      </c>
      <c r="L60" s="48">
        <v>0.47299999999999998</v>
      </c>
      <c r="M60" s="51">
        <v>5.4000000000000048E-2</v>
      </c>
      <c r="N60" s="48">
        <v>0.29299999999999998</v>
      </c>
      <c r="O60" s="47">
        <v>0.36899999999999999</v>
      </c>
      <c r="P60" s="97">
        <v>0.33700000000000002</v>
      </c>
      <c r="Q60" s="50">
        <v>0.55740181268882183</v>
      </c>
      <c r="R60" s="46">
        <v>0.44259818731117817</v>
      </c>
    </row>
    <row r="61" spans="1:18" x14ac:dyDescent="0.2">
      <c r="A61" s="52">
        <v>19</v>
      </c>
      <c r="B61" s="62">
        <v>0.41200000000000003</v>
      </c>
      <c r="C61" s="60">
        <v>0.58799999999999997</v>
      </c>
      <c r="D61" s="58">
        <v>0.17599999999999993</v>
      </c>
      <c r="E61" s="59">
        <v>0.39600000000000002</v>
      </c>
      <c r="F61" s="60">
        <v>0.60399999999999998</v>
      </c>
      <c r="G61" s="61">
        <v>0.20799999999999996</v>
      </c>
      <c r="H61" s="62">
        <v>0.39600000000000002</v>
      </c>
      <c r="I61" s="60">
        <v>0.60399999999999998</v>
      </c>
      <c r="J61" s="63">
        <v>0.20799999999999996</v>
      </c>
      <c r="K61" s="62">
        <v>0.38</v>
      </c>
      <c r="L61" s="60">
        <v>0.62</v>
      </c>
      <c r="M61" s="63">
        <v>0.24</v>
      </c>
      <c r="N61" s="60">
        <v>0.39899999999999997</v>
      </c>
      <c r="O61" s="59">
        <v>0.19800000000000001</v>
      </c>
      <c r="P61" s="98">
        <v>0.40200000000000002</v>
      </c>
      <c r="Q61" s="62">
        <v>0.33165829145728648</v>
      </c>
      <c r="R61" s="58">
        <v>0.66834170854271346</v>
      </c>
    </row>
    <row r="62" spans="1:18" x14ac:dyDescent="0.2">
      <c r="A62" s="40">
        <v>20</v>
      </c>
      <c r="B62" s="50">
        <v>0.57499999999999996</v>
      </c>
      <c r="C62" s="48">
        <v>0.42500000000000004</v>
      </c>
      <c r="D62" s="46">
        <v>0.14999999999999991</v>
      </c>
      <c r="E62" s="47">
        <v>0.57200000000000006</v>
      </c>
      <c r="F62" s="48">
        <v>0.42799999999999994</v>
      </c>
      <c r="G62" s="49">
        <v>0.14400000000000013</v>
      </c>
      <c r="H62" s="50">
        <v>0.56899999999999995</v>
      </c>
      <c r="I62" s="48">
        <v>0.43100000000000005</v>
      </c>
      <c r="J62" s="51">
        <v>0.1379999999999999</v>
      </c>
      <c r="K62" s="50">
        <v>0.56700000000000006</v>
      </c>
      <c r="L62" s="48">
        <v>0.43299999999999994</v>
      </c>
      <c r="M62" s="51">
        <v>0.13400000000000012</v>
      </c>
      <c r="N62" s="48">
        <v>0.28800000000000003</v>
      </c>
      <c r="O62" s="47">
        <v>0.36799999999999999</v>
      </c>
      <c r="P62" s="97">
        <v>0.34399999999999997</v>
      </c>
      <c r="Q62" s="50">
        <v>0.5609756097560975</v>
      </c>
      <c r="R62" s="46">
        <v>0.4390243902439025</v>
      </c>
    </row>
    <row r="63" spans="1:18" x14ac:dyDescent="0.2">
      <c r="A63" s="52">
        <v>21</v>
      </c>
      <c r="B63" s="62">
        <v>0.58299999999999996</v>
      </c>
      <c r="C63" s="60">
        <v>0.41700000000000004</v>
      </c>
      <c r="D63" s="58">
        <v>0.16599999999999993</v>
      </c>
      <c r="E63" s="59">
        <v>0.57999999999999996</v>
      </c>
      <c r="F63" s="60">
        <v>0.42000000000000004</v>
      </c>
      <c r="G63" s="61">
        <v>0.15999999999999992</v>
      </c>
      <c r="H63" s="62">
        <v>0.57899999999999996</v>
      </c>
      <c r="I63" s="60">
        <v>0.42100000000000004</v>
      </c>
      <c r="J63" s="63">
        <v>0.15799999999999992</v>
      </c>
      <c r="K63" s="62">
        <v>0.57600000000000007</v>
      </c>
      <c r="L63" s="60">
        <v>0.42399999999999993</v>
      </c>
      <c r="M63" s="63">
        <v>0.15200000000000014</v>
      </c>
      <c r="N63" s="60">
        <v>0.28899999999999998</v>
      </c>
      <c r="O63" s="59">
        <v>0.377</v>
      </c>
      <c r="P63" s="98">
        <v>0.33399999999999996</v>
      </c>
      <c r="Q63" s="62">
        <v>0.56606606606606613</v>
      </c>
      <c r="R63" s="58">
        <v>0.43393393393393387</v>
      </c>
    </row>
    <row r="64" spans="1:18" x14ac:dyDescent="0.2">
      <c r="A64" s="40">
        <v>22</v>
      </c>
      <c r="B64" s="50">
        <v>0.63200000000000001</v>
      </c>
      <c r="C64" s="48">
        <v>0.36799999999999999</v>
      </c>
      <c r="D64" s="46">
        <v>0.26400000000000001</v>
      </c>
      <c r="E64" s="47">
        <v>0.63800000000000001</v>
      </c>
      <c r="F64" s="48">
        <v>0.36199999999999999</v>
      </c>
      <c r="G64" s="49">
        <v>0.27600000000000002</v>
      </c>
      <c r="H64" s="50">
        <v>0.63200000000000001</v>
      </c>
      <c r="I64" s="48">
        <v>0.36799999999999999</v>
      </c>
      <c r="J64" s="51">
        <v>0.26400000000000001</v>
      </c>
      <c r="K64" s="50">
        <v>0.63900000000000001</v>
      </c>
      <c r="L64" s="48">
        <v>0.36099999999999999</v>
      </c>
      <c r="M64" s="51">
        <v>0.27800000000000002</v>
      </c>
      <c r="N64" s="48">
        <v>0.23</v>
      </c>
      <c r="O64" s="47">
        <v>0.44900000000000001</v>
      </c>
      <c r="P64" s="97">
        <v>0.32100000000000001</v>
      </c>
      <c r="Q64" s="50">
        <v>0.66126656848306331</v>
      </c>
      <c r="R64" s="46">
        <v>0.33873343151693669</v>
      </c>
    </row>
    <row r="65" spans="1:18" x14ac:dyDescent="0.2">
      <c r="A65" s="52">
        <v>23</v>
      </c>
      <c r="B65" s="62">
        <v>0.61799999999999999</v>
      </c>
      <c r="C65" s="60">
        <v>0.38200000000000001</v>
      </c>
      <c r="D65" s="58">
        <v>0.23599999999999999</v>
      </c>
      <c r="E65" s="59">
        <v>0.629</v>
      </c>
      <c r="F65" s="60">
        <v>0.371</v>
      </c>
      <c r="G65" s="61">
        <v>0.25800000000000001</v>
      </c>
      <c r="H65" s="62">
        <v>0.61599999999999999</v>
      </c>
      <c r="I65" s="60">
        <v>0.38400000000000001</v>
      </c>
      <c r="J65" s="63">
        <v>0.23199999999999998</v>
      </c>
      <c r="K65" s="62">
        <v>0.63100000000000001</v>
      </c>
      <c r="L65" s="60">
        <v>0.36899999999999999</v>
      </c>
      <c r="M65" s="63">
        <v>0.26200000000000001</v>
      </c>
      <c r="N65" s="60">
        <v>0.217</v>
      </c>
      <c r="O65" s="59">
        <v>0.45200000000000001</v>
      </c>
      <c r="P65" s="98">
        <v>0.33100000000000002</v>
      </c>
      <c r="Q65" s="62">
        <v>0.67563527653213751</v>
      </c>
      <c r="R65" s="58">
        <v>0.32436472346786249</v>
      </c>
    </row>
    <row r="66" spans="1:18" x14ac:dyDescent="0.2">
      <c r="A66" s="40">
        <v>24</v>
      </c>
      <c r="B66" s="50">
        <v>0.40100000000000002</v>
      </c>
      <c r="C66" s="48">
        <v>0.59899999999999998</v>
      </c>
      <c r="D66" s="46">
        <v>0.19799999999999995</v>
      </c>
      <c r="E66" s="47">
        <v>0.39799999999999996</v>
      </c>
      <c r="F66" s="48">
        <v>0.60200000000000009</v>
      </c>
      <c r="G66" s="49">
        <v>0.20400000000000013</v>
      </c>
      <c r="H66" s="50">
        <v>0.39200000000000002</v>
      </c>
      <c r="I66" s="48">
        <v>0.60799999999999998</v>
      </c>
      <c r="J66" s="51">
        <v>0.21599999999999997</v>
      </c>
      <c r="K66" s="50">
        <v>0.39100000000000001</v>
      </c>
      <c r="L66" s="48">
        <v>0.60899999999999999</v>
      </c>
      <c r="M66" s="51">
        <v>0.21799999999999997</v>
      </c>
      <c r="N66" s="48">
        <v>0.39100000000000001</v>
      </c>
      <c r="O66" s="47">
        <v>0.248</v>
      </c>
      <c r="P66" s="97">
        <v>0.36099999999999999</v>
      </c>
      <c r="Q66" s="50">
        <v>0.38810641627543035</v>
      </c>
      <c r="R66" s="46">
        <v>0.61189358372456959</v>
      </c>
    </row>
    <row r="67" spans="1:18" x14ac:dyDescent="0.2">
      <c r="A67" s="52">
        <v>25</v>
      </c>
      <c r="B67" s="62">
        <v>0.65099999999999991</v>
      </c>
      <c r="C67" s="60">
        <v>0.34900000000000009</v>
      </c>
      <c r="D67" s="58">
        <v>0.30199999999999982</v>
      </c>
      <c r="E67" s="59">
        <v>0.65500000000000003</v>
      </c>
      <c r="F67" s="60">
        <v>0.34499999999999997</v>
      </c>
      <c r="G67" s="61">
        <v>0.31000000000000005</v>
      </c>
      <c r="H67" s="62">
        <v>0.64599999999999991</v>
      </c>
      <c r="I67" s="60">
        <v>0.35400000000000009</v>
      </c>
      <c r="J67" s="63">
        <v>0.29199999999999982</v>
      </c>
      <c r="K67" s="62">
        <v>0.65200000000000002</v>
      </c>
      <c r="L67" s="60">
        <v>0.34799999999999998</v>
      </c>
      <c r="M67" s="63">
        <v>0.30400000000000005</v>
      </c>
      <c r="N67" s="60">
        <v>0.22699999999999998</v>
      </c>
      <c r="O67" s="59">
        <v>0.45899999999999996</v>
      </c>
      <c r="P67" s="98">
        <v>0.314</v>
      </c>
      <c r="Q67" s="62">
        <v>0.66909620991253649</v>
      </c>
      <c r="R67" s="58">
        <v>0.33090379008746351</v>
      </c>
    </row>
    <row r="68" spans="1:18" x14ac:dyDescent="0.2">
      <c r="A68" s="40">
        <v>26</v>
      </c>
      <c r="B68" s="50">
        <v>0.44299999999999995</v>
      </c>
      <c r="C68" s="48">
        <v>0.55700000000000005</v>
      </c>
      <c r="D68" s="46">
        <v>0.1140000000000001</v>
      </c>
      <c r="E68" s="47">
        <v>0.442</v>
      </c>
      <c r="F68" s="48">
        <v>0.55800000000000005</v>
      </c>
      <c r="G68" s="49">
        <v>0.11600000000000005</v>
      </c>
      <c r="H68" s="50">
        <v>0.43200000000000005</v>
      </c>
      <c r="I68" s="48">
        <v>0.56799999999999995</v>
      </c>
      <c r="J68" s="51">
        <v>0.1359999999999999</v>
      </c>
      <c r="K68" s="50">
        <v>0.434</v>
      </c>
      <c r="L68" s="48">
        <v>0.56600000000000006</v>
      </c>
      <c r="M68" s="51">
        <v>0.13200000000000006</v>
      </c>
      <c r="N68" s="48">
        <v>0.33</v>
      </c>
      <c r="O68" s="47">
        <v>0.25800000000000001</v>
      </c>
      <c r="P68" s="97">
        <v>0.41100000000000003</v>
      </c>
      <c r="Q68" s="50">
        <v>0.43877551020408156</v>
      </c>
      <c r="R68" s="46">
        <v>0.56122448979591844</v>
      </c>
    </row>
    <row r="69" spans="1:18" x14ac:dyDescent="0.2">
      <c r="A69" s="52">
        <v>27</v>
      </c>
      <c r="B69" s="62">
        <v>0.29299999999999998</v>
      </c>
      <c r="C69" s="60">
        <v>0.70700000000000007</v>
      </c>
      <c r="D69" s="58">
        <v>0.41400000000000009</v>
      </c>
      <c r="E69" s="59">
        <v>0.28100000000000003</v>
      </c>
      <c r="F69" s="60">
        <v>0.71899999999999997</v>
      </c>
      <c r="G69" s="61">
        <v>0.43799999999999994</v>
      </c>
      <c r="H69" s="62">
        <v>0.28499999999999998</v>
      </c>
      <c r="I69" s="60">
        <v>0.71500000000000008</v>
      </c>
      <c r="J69" s="63">
        <v>0.4300000000000001</v>
      </c>
      <c r="K69" s="62">
        <v>0.27200000000000002</v>
      </c>
      <c r="L69" s="60">
        <v>0.72799999999999998</v>
      </c>
      <c r="M69" s="63">
        <v>0.45599999999999996</v>
      </c>
      <c r="N69" s="60">
        <v>0.47799999999999998</v>
      </c>
      <c r="O69" s="59">
        <v>0.14599999999999999</v>
      </c>
      <c r="P69" s="98">
        <v>0.376</v>
      </c>
      <c r="Q69" s="62">
        <v>0.23397435897435895</v>
      </c>
      <c r="R69" s="58">
        <v>0.76602564102564108</v>
      </c>
    </row>
    <row r="70" spans="1:18" x14ac:dyDescent="0.2">
      <c r="A70" s="40">
        <v>28</v>
      </c>
      <c r="B70" s="50">
        <v>0.55399999999999994</v>
      </c>
      <c r="C70" s="48">
        <v>0.44600000000000006</v>
      </c>
      <c r="D70" s="46">
        <v>0.10799999999999987</v>
      </c>
      <c r="E70" s="47">
        <v>0.55899999999999994</v>
      </c>
      <c r="F70" s="48">
        <v>0.44100000000000006</v>
      </c>
      <c r="G70" s="49">
        <v>0.11799999999999988</v>
      </c>
      <c r="H70" s="50">
        <v>0.54799999999999993</v>
      </c>
      <c r="I70" s="48">
        <v>0.45200000000000007</v>
      </c>
      <c r="J70" s="51">
        <v>9.5999999999999863E-2</v>
      </c>
      <c r="K70" s="50">
        <v>0.55600000000000005</v>
      </c>
      <c r="L70" s="48">
        <v>0.44399999999999995</v>
      </c>
      <c r="M70" s="51">
        <v>0.1120000000000001</v>
      </c>
      <c r="N70" s="48">
        <v>0.29199999999999998</v>
      </c>
      <c r="O70" s="47">
        <v>0.40200000000000002</v>
      </c>
      <c r="P70" s="97">
        <v>0.30599999999999999</v>
      </c>
      <c r="Q70" s="50">
        <v>0.57925072046109516</v>
      </c>
      <c r="R70" s="46">
        <v>0.42074927953890484</v>
      </c>
    </row>
    <row r="71" spans="1:18" x14ac:dyDescent="0.2">
      <c r="A71" s="52">
        <v>29</v>
      </c>
      <c r="B71" s="62">
        <v>0.43</v>
      </c>
      <c r="C71" s="60">
        <v>0.57000000000000006</v>
      </c>
      <c r="D71" s="58">
        <v>0.14000000000000007</v>
      </c>
      <c r="E71" s="59">
        <v>0.41399999999999998</v>
      </c>
      <c r="F71" s="60">
        <v>0.58600000000000008</v>
      </c>
      <c r="G71" s="61">
        <v>0.1720000000000001</v>
      </c>
      <c r="H71" s="62">
        <v>0.41499999999999998</v>
      </c>
      <c r="I71" s="60">
        <v>0.58499999999999996</v>
      </c>
      <c r="J71" s="63">
        <v>0.16999999999999998</v>
      </c>
      <c r="K71" s="62">
        <v>0.39899999999999997</v>
      </c>
      <c r="L71" s="60">
        <v>0.60099999999999998</v>
      </c>
      <c r="M71" s="63">
        <v>0.20200000000000001</v>
      </c>
      <c r="N71" s="60">
        <v>0.39500000000000002</v>
      </c>
      <c r="O71" s="59">
        <v>0.215</v>
      </c>
      <c r="P71" s="98">
        <v>0.39</v>
      </c>
      <c r="Q71" s="62">
        <v>0.35245901639344263</v>
      </c>
      <c r="R71" s="58">
        <v>0.64754098360655732</v>
      </c>
    </row>
    <row r="72" spans="1:18" ht="13.5" thickBot="1" x14ac:dyDescent="0.25">
      <c r="A72" s="79">
        <v>30</v>
      </c>
      <c r="B72" s="83">
        <v>0.45</v>
      </c>
      <c r="C72" s="84">
        <v>0.55000000000000004</v>
      </c>
      <c r="D72" s="85">
        <v>0.10000000000000003</v>
      </c>
      <c r="E72" s="86">
        <v>0.43700000000000006</v>
      </c>
      <c r="F72" s="84">
        <v>0.56299999999999994</v>
      </c>
      <c r="G72" s="87">
        <v>0.12599999999999989</v>
      </c>
      <c r="H72" s="83">
        <v>0.439</v>
      </c>
      <c r="I72" s="84">
        <v>0.56099999999999994</v>
      </c>
      <c r="J72" s="88">
        <v>0.12199999999999994</v>
      </c>
      <c r="K72" s="83">
        <v>0.42499999999999999</v>
      </c>
      <c r="L72" s="84">
        <v>0.57499999999999996</v>
      </c>
      <c r="M72" s="88">
        <v>0.14999999999999997</v>
      </c>
      <c r="N72" s="84">
        <v>0.38600000000000001</v>
      </c>
      <c r="O72" s="86">
        <v>0.24</v>
      </c>
      <c r="P72" s="100">
        <v>0.374</v>
      </c>
      <c r="Q72" s="83">
        <v>0.38338658146964855</v>
      </c>
      <c r="R72" s="85">
        <v>0.61661341853035145</v>
      </c>
    </row>
    <row r="73" spans="1:18" x14ac:dyDescent="0.2">
      <c r="A73" s="101" t="s">
        <v>29</v>
      </c>
    </row>
    <row r="74" spans="1:18" x14ac:dyDescent="0.2">
      <c r="A74" s="101" t="s">
        <v>30</v>
      </c>
    </row>
    <row r="75" spans="1:18" x14ac:dyDescent="0.2">
      <c r="A75" s="101" t="s">
        <v>31</v>
      </c>
    </row>
    <row r="76" spans="1:18" x14ac:dyDescent="0.2">
      <c r="A76" s="101" t="s">
        <v>32</v>
      </c>
    </row>
  </sheetData>
  <mergeCells count="14">
    <mergeCell ref="Q41:R41"/>
    <mergeCell ref="A41:A42"/>
    <mergeCell ref="B41:D41"/>
    <mergeCell ref="E41:G41"/>
    <mergeCell ref="H41:J41"/>
    <mergeCell ref="K41:M41"/>
    <mergeCell ref="N41:P41"/>
    <mergeCell ref="B2:Q2"/>
    <mergeCell ref="B4:B5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8"/>
  <sheetViews>
    <sheetView workbookViewId="0">
      <selection activeCell="N8" sqref="N8"/>
    </sheetView>
  </sheetViews>
  <sheetFormatPr defaultRowHeight="12.75" x14ac:dyDescent="0.2"/>
  <cols>
    <col min="3" max="5" width="6.28515625" bestFit="1" customWidth="1"/>
    <col min="6" max="6" width="6.7109375" bestFit="1" customWidth="1"/>
  </cols>
  <sheetData>
    <row r="2" spans="1:12" x14ac:dyDescent="0.2">
      <c r="C2" s="16" t="s">
        <v>1</v>
      </c>
      <c r="D2" s="16" t="s">
        <v>3</v>
      </c>
      <c r="E2" s="112" t="s">
        <v>2</v>
      </c>
    </row>
    <row r="3" spans="1:12" x14ac:dyDescent="0.2">
      <c r="C3" s="114">
        <v>0.20200000000000001</v>
      </c>
      <c r="D3" s="115">
        <v>0.47100000000000003</v>
      </c>
      <c r="E3" s="114">
        <v>0.32700000000000001</v>
      </c>
      <c r="F3" s="125"/>
    </row>
    <row r="4" spans="1:12" x14ac:dyDescent="0.2">
      <c r="A4" t="s">
        <v>3</v>
      </c>
      <c r="B4">
        <f>COUNTIF(A:A,"REP")</f>
        <v>17</v>
      </c>
      <c r="C4" s="103">
        <v>0.20200000000000001</v>
      </c>
      <c r="D4" s="12">
        <v>0.47100000000000003</v>
      </c>
      <c r="E4" s="103">
        <v>0.32700000000000001</v>
      </c>
      <c r="F4" s="102">
        <f>MAX((D4-C4),(C4-D4))</f>
        <v>0.26900000000000002</v>
      </c>
      <c r="H4">
        <f>IF(F4&gt;10%,1,0)</f>
        <v>1</v>
      </c>
      <c r="I4" t="b">
        <f>AND(A4="REP",H4=1)</f>
        <v>1</v>
      </c>
      <c r="J4">
        <f>COUNTIF(I:I,"TRUE")</f>
        <v>12</v>
      </c>
      <c r="K4" t="b">
        <f>AND(A4="DEM",H4=1)</f>
        <v>0</v>
      </c>
      <c r="L4">
        <f>COUNTIF(K4:K266,"TRUE")</f>
        <v>9</v>
      </c>
    </row>
    <row r="5" spans="1:12" x14ac:dyDescent="0.2">
      <c r="B5">
        <f>COUNTIF(A:A,"DEM")</f>
        <v>13</v>
      </c>
      <c r="C5" s="13"/>
      <c r="D5" s="13"/>
      <c r="E5" s="13"/>
      <c r="F5" s="7"/>
      <c r="H5">
        <f t="shared" ref="H5:H68" si="0">IF(F5&gt;10%,1,0)</f>
        <v>0</v>
      </c>
      <c r="I5" t="b">
        <f t="shared" ref="I5:I68" si="1">AND(A5="REP",H5=1)</f>
        <v>0</v>
      </c>
      <c r="K5" t="b">
        <f t="shared" ref="K5:K68" si="2">AND(A5="DEM",H5=1)</f>
        <v>0</v>
      </c>
      <c r="L5">
        <f>J4+L4</f>
        <v>21</v>
      </c>
    </row>
    <row r="6" spans="1:12" x14ac:dyDescent="0.2">
      <c r="C6" s="13"/>
      <c r="D6" s="13"/>
      <c r="E6" s="13"/>
      <c r="F6" s="7"/>
      <c r="H6">
        <f t="shared" si="0"/>
        <v>0</v>
      </c>
      <c r="I6" t="b">
        <f t="shared" si="1"/>
        <v>0</v>
      </c>
      <c r="K6" t="b">
        <f t="shared" si="2"/>
        <v>0</v>
      </c>
    </row>
    <row r="7" spans="1:12" x14ac:dyDescent="0.2">
      <c r="C7" s="6"/>
      <c r="D7" s="6"/>
      <c r="E7" s="6"/>
      <c r="F7" s="10"/>
      <c r="H7">
        <f t="shared" si="0"/>
        <v>0</v>
      </c>
      <c r="I7" t="b">
        <f t="shared" si="1"/>
        <v>0</v>
      </c>
      <c r="K7" t="b">
        <f t="shared" si="2"/>
        <v>0</v>
      </c>
    </row>
    <row r="8" spans="1:12" x14ac:dyDescent="0.2">
      <c r="C8" s="104"/>
      <c r="D8" s="104"/>
      <c r="E8" s="108"/>
      <c r="F8" s="107"/>
      <c r="H8">
        <f t="shared" si="0"/>
        <v>0</v>
      </c>
      <c r="I8" t="b">
        <f t="shared" si="1"/>
        <v>0</v>
      </c>
      <c r="K8" t="b">
        <f t="shared" si="2"/>
        <v>0</v>
      </c>
    </row>
    <row r="9" spans="1:12" x14ac:dyDescent="0.2">
      <c r="C9" s="120">
        <v>0.42299999999999999</v>
      </c>
      <c r="D9" s="117">
        <v>0.245</v>
      </c>
      <c r="E9" s="120">
        <v>0.33200000000000002</v>
      </c>
      <c r="F9" s="125"/>
      <c r="H9">
        <f t="shared" si="0"/>
        <v>0</v>
      </c>
      <c r="I9" t="b">
        <f t="shared" si="1"/>
        <v>0</v>
      </c>
      <c r="K9" t="b">
        <f t="shared" si="2"/>
        <v>0</v>
      </c>
    </row>
    <row r="10" spans="1:12" x14ac:dyDescent="0.2">
      <c r="A10" t="s">
        <v>1</v>
      </c>
      <c r="C10" s="121">
        <v>0.42299999999999999</v>
      </c>
      <c r="D10" s="14">
        <v>0.245</v>
      </c>
      <c r="E10" s="121">
        <v>0.33200000000000002</v>
      </c>
      <c r="F10" s="9">
        <f>MAX((D9-C9),(C9-D9))</f>
        <v>0.17799999999999999</v>
      </c>
      <c r="H10">
        <f t="shared" si="0"/>
        <v>1</v>
      </c>
      <c r="I10" t="b">
        <f t="shared" si="1"/>
        <v>0</v>
      </c>
      <c r="K10" t="b">
        <f t="shared" si="2"/>
        <v>1</v>
      </c>
    </row>
    <row r="11" spans="1:12" x14ac:dyDescent="0.2">
      <c r="C11" s="13"/>
      <c r="D11" s="13"/>
      <c r="E11" s="13"/>
      <c r="F11" s="7"/>
      <c r="H11">
        <f t="shared" si="0"/>
        <v>0</v>
      </c>
      <c r="I11" t="b">
        <f t="shared" si="1"/>
        <v>0</v>
      </c>
      <c r="K11" t="b">
        <f t="shared" si="2"/>
        <v>0</v>
      </c>
    </row>
    <row r="12" spans="1:12" x14ac:dyDescent="0.2">
      <c r="C12" s="13"/>
      <c r="D12" s="13"/>
      <c r="E12" s="13"/>
      <c r="F12" s="7"/>
      <c r="H12">
        <f t="shared" si="0"/>
        <v>0</v>
      </c>
      <c r="I12" t="b">
        <f t="shared" si="1"/>
        <v>0</v>
      </c>
      <c r="K12" t="b">
        <f t="shared" si="2"/>
        <v>0</v>
      </c>
    </row>
    <row r="13" spans="1:12" x14ac:dyDescent="0.2">
      <c r="C13" s="6"/>
      <c r="D13" s="6"/>
      <c r="E13" s="6"/>
      <c r="F13" s="10"/>
      <c r="H13">
        <f t="shared" si="0"/>
        <v>0</v>
      </c>
      <c r="I13" t="b">
        <f t="shared" si="1"/>
        <v>0</v>
      </c>
      <c r="K13" t="b">
        <f t="shared" si="2"/>
        <v>0</v>
      </c>
    </row>
    <row r="14" spans="1:12" x14ac:dyDescent="0.2">
      <c r="C14" s="104"/>
      <c r="D14" s="104"/>
      <c r="E14" s="108"/>
      <c r="F14" s="107"/>
      <c r="H14">
        <f t="shared" si="0"/>
        <v>0</v>
      </c>
      <c r="I14" t="b">
        <f t="shared" si="1"/>
        <v>0</v>
      </c>
      <c r="K14" t="b">
        <f t="shared" si="2"/>
        <v>0</v>
      </c>
    </row>
    <row r="15" spans="1:12" x14ac:dyDescent="0.2">
      <c r="C15" s="120">
        <v>0.501</v>
      </c>
      <c r="D15" s="117">
        <v>0.17699999999999999</v>
      </c>
      <c r="E15" s="120">
        <v>0.32200000000000001</v>
      </c>
      <c r="F15" s="125"/>
      <c r="H15">
        <f t="shared" si="0"/>
        <v>0</v>
      </c>
      <c r="I15" t="b">
        <f t="shared" si="1"/>
        <v>0</v>
      </c>
      <c r="K15" t="b">
        <f t="shared" si="2"/>
        <v>0</v>
      </c>
    </row>
    <row r="16" spans="1:12" x14ac:dyDescent="0.2">
      <c r="A16" t="s">
        <v>1</v>
      </c>
      <c r="C16" s="121">
        <v>0.501</v>
      </c>
      <c r="D16" s="14">
        <v>0.17699999999999999</v>
      </c>
      <c r="E16" s="121">
        <v>0.32200000000000001</v>
      </c>
      <c r="F16" s="9">
        <f>MAX((D15-C15),(C15-D15))</f>
        <v>0.32400000000000001</v>
      </c>
      <c r="H16">
        <f t="shared" si="0"/>
        <v>1</v>
      </c>
      <c r="I16" t="b">
        <f t="shared" si="1"/>
        <v>0</v>
      </c>
      <c r="K16" t="b">
        <f t="shared" si="2"/>
        <v>1</v>
      </c>
    </row>
    <row r="17" spans="1:11" x14ac:dyDescent="0.2">
      <c r="C17" s="13"/>
      <c r="D17" s="13"/>
      <c r="E17" s="13"/>
      <c r="F17" s="7"/>
      <c r="H17">
        <f t="shared" si="0"/>
        <v>0</v>
      </c>
      <c r="I17" t="b">
        <f t="shared" si="1"/>
        <v>0</v>
      </c>
      <c r="K17" t="b">
        <f t="shared" si="2"/>
        <v>0</v>
      </c>
    </row>
    <row r="18" spans="1:11" x14ac:dyDescent="0.2">
      <c r="C18" s="13"/>
      <c r="D18" s="13"/>
      <c r="E18" s="13"/>
      <c r="F18" s="7"/>
      <c r="H18">
        <f t="shared" si="0"/>
        <v>0</v>
      </c>
      <c r="I18" t="b">
        <f t="shared" si="1"/>
        <v>0</v>
      </c>
      <c r="K18" t="b">
        <f t="shared" si="2"/>
        <v>0</v>
      </c>
    </row>
    <row r="19" spans="1:11" x14ac:dyDescent="0.2">
      <c r="C19" s="6"/>
      <c r="D19" s="6"/>
      <c r="E19" s="6"/>
      <c r="F19" s="10"/>
      <c r="H19">
        <f t="shared" si="0"/>
        <v>0</v>
      </c>
      <c r="I19" t="b">
        <f t="shared" si="1"/>
        <v>0</v>
      </c>
      <c r="K19" t="b">
        <f t="shared" si="2"/>
        <v>0</v>
      </c>
    </row>
    <row r="20" spans="1:11" x14ac:dyDescent="0.2">
      <c r="C20" s="109"/>
      <c r="D20" s="109"/>
      <c r="E20" s="111"/>
      <c r="F20" s="110"/>
      <c r="H20">
        <f t="shared" si="0"/>
        <v>0</v>
      </c>
      <c r="I20" t="b">
        <f t="shared" si="1"/>
        <v>0</v>
      </c>
      <c r="K20" t="b">
        <f t="shared" si="2"/>
        <v>0</v>
      </c>
    </row>
    <row r="21" spans="1:11" x14ac:dyDescent="0.2">
      <c r="C21" s="120">
        <v>0.40399999999999997</v>
      </c>
      <c r="D21" s="117">
        <v>0.245</v>
      </c>
      <c r="E21" s="120">
        <v>0.35100000000000003</v>
      </c>
      <c r="F21" s="125"/>
      <c r="H21">
        <f t="shared" si="0"/>
        <v>0</v>
      </c>
      <c r="I21" t="b">
        <f t="shared" si="1"/>
        <v>0</v>
      </c>
      <c r="K21" t="b">
        <f t="shared" si="2"/>
        <v>0</v>
      </c>
    </row>
    <row r="22" spans="1:11" x14ac:dyDescent="0.2">
      <c r="A22" t="s">
        <v>1</v>
      </c>
      <c r="C22" s="121">
        <v>0.40399999999999997</v>
      </c>
      <c r="D22" s="14">
        <v>0.245</v>
      </c>
      <c r="E22" s="121">
        <v>0.35100000000000003</v>
      </c>
      <c r="F22" s="9">
        <f>MAX((D21-C21),(C21-D21))</f>
        <v>0.15899999999999997</v>
      </c>
      <c r="H22">
        <f t="shared" si="0"/>
        <v>1</v>
      </c>
      <c r="I22" t="b">
        <f t="shared" si="1"/>
        <v>0</v>
      </c>
      <c r="K22" t="b">
        <f t="shared" si="2"/>
        <v>1</v>
      </c>
    </row>
    <row r="23" spans="1:11" x14ac:dyDescent="0.2">
      <c r="C23" s="13"/>
      <c r="D23" s="13"/>
      <c r="E23" s="13"/>
      <c r="F23" s="7"/>
      <c r="H23">
        <f t="shared" si="0"/>
        <v>0</v>
      </c>
      <c r="I23" t="b">
        <f t="shared" si="1"/>
        <v>0</v>
      </c>
      <c r="K23" t="b">
        <f t="shared" si="2"/>
        <v>0</v>
      </c>
    </row>
    <row r="24" spans="1:11" x14ac:dyDescent="0.2">
      <c r="C24" s="13"/>
      <c r="D24" s="13"/>
      <c r="E24" s="13"/>
      <c r="F24" s="7"/>
      <c r="H24">
        <f t="shared" si="0"/>
        <v>0</v>
      </c>
      <c r="I24" t="b">
        <f t="shared" si="1"/>
        <v>0</v>
      </c>
      <c r="K24" t="b">
        <f t="shared" si="2"/>
        <v>0</v>
      </c>
    </row>
    <row r="25" spans="1:11" x14ac:dyDescent="0.2">
      <c r="C25" s="6"/>
      <c r="D25" s="6"/>
      <c r="E25" s="6"/>
      <c r="F25" s="10"/>
      <c r="H25">
        <f t="shared" si="0"/>
        <v>0</v>
      </c>
      <c r="I25" t="b">
        <f t="shared" si="1"/>
        <v>0</v>
      </c>
      <c r="K25" t="b">
        <f t="shared" si="2"/>
        <v>0</v>
      </c>
    </row>
    <row r="26" spans="1:11" x14ac:dyDescent="0.2">
      <c r="C26" s="104"/>
      <c r="D26" s="104"/>
      <c r="E26" s="108"/>
      <c r="F26" s="107"/>
      <c r="H26">
        <f t="shared" si="0"/>
        <v>0</v>
      </c>
      <c r="I26" t="b">
        <f t="shared" si="1"/>
        <v>0</v>
      </c>
      <c r="K26" t="b">
        <f t="shared" si="2"/>
        <v>0</v>
      </c>
    </row>
    <row r="27" spans="1:11" x14ac:dyDescent="0.2">
      <c r="C27" s="120">
        <v>0.23699999999999999</v>
      </c>
      <c r="D27" s="117">
        <v>0.39700000000000002</v>
      </c>
      <c r="E27" s="118">
        <v>0.36599999999999999</v>
      </c>
      <c r="F27" s="113"/>
      <c r="H27">
        <f t="shared" si="0"/>
        <v>0</v>
      </c>
      <c r="I27" t="b">
        <f t="shared" si="1"/>
        <v>0</v>
      </c>
      <c r="K27" t="b">
        <f t="shared" si="2"/>
        <v>0</v>
      </c>
    </row>
    <row r="28" spans="1:11" x14ac:dyDescent="0.2">
      <c r="A28" t="s">
        <v>3</v>
      </c>
      <c r="C28" s="121">
        <v>0.23699999999999999</v>
      </c>
      <c r="D28" s="14">
        <v>0.39700000000000002</v>
      </c>
      <c r="E28" s="15">
        <v>0.36599999999999999</v>
      </c>
      <c r="F28" s="9">
        <f>MAX((D27-C27),(C27-D27))</f>
        <v>0.16000000000000003</v>
      </c>
      <c r="H28">
        <f t="shared" si="0"/>
        <v>1</v>
      </c>
      <c r="I28" t="b">
        <f t="shared" si="1"/>
        <v>1</v>
      </c>
      <c r="K28" t="b">
        <f t="shared" si="2"/>
        <v>0</v>
      </c>
    </row>
    <row r="29" spans="1:11" x14ac:dyDescent="0.2">
      <c r="C29" s="13"/>
      <c r="D29" s="13"/>
      <c r="E29" s="13"/>
      <c r="F29" s="7"/>
      <c r="H29">
        <f t="shared" si="0"/>
        <v>0</v>
      </c>
      <c r="I29" t="b">
        <f t="shared" si="1"/>
        <v>0</v>
      </c>
      <c r="K29" t="b">
        <f t="shared" si="2"/>
        <v>0</v>
      </c>
    </row>
    <row r="30" spans="1:11" x14ac:dyDescent="0.2">
      <c r="C30" s="13"/>
      <c r="D30" s="13"/>
      <c r="E30" s="8"/>
      <c r="F30" s="7"/>
      <c r="H30">
        <f t="shared" si="0"/>
        <v>0</v>
      </c>
      <c r="I30" t="b">
        <f t="shared" si="1"/>
        <v>0</v>
      </c>
      <c r="K30" t="b">
        <f t="shared" si="2"/>
        <v>0</v>
      </c>
    </row>
    <row r="31" spans="1:11" x14ac:dyDescent="0.2">
      <c r="C31" s="13"/>
      <c r="D31" s="13"/>
      <c r="E31" s="8"/>
      <c r="F31" s="7"/>
      <c r="H31">
        <f t="shared" si="0"/>
        <v>0</v>
      </c>
      <c r="I31" t="b">
        <f t="shared" si="1"/>
        <v>0</v>
      </c>
      <c r="K31" t="b">
        <f t="shared" si="2"/>
        <v>0</v>
      </c>
    </row>
    <row r="32" spans="1:11" x14ac:dyDescent="0.2">
      <c r="C32" s="13"/>
      <c r="D32" s="13"/>
      <c r="E32" s="8"/>
      <c r="F32" s="7"/>
      <c r="H32">
        <f t="shared" si="0"/>
        <v>0</v>
      </c>
      <c r="I32" t="b">
        <f t="shared" si="1"/>
        <v>0</v>
      </c>
      <c r="K32" t="b">
        <f t="shared" si="2"/>
        <v>0</v>
      </c>
    </row>
    <row r="33" spans="1:11" x14ac:dyDescent="0.2">
      <c r="C33" s="13"/>
      <c r="D33" s="13"/>
      <c r="E33" s="8"/>
      <c r="F33" s="7"/>
      <c r="H33">
        <f t="shared" si="0"/>
        <v>0</v>
      </c>
      <c r="I33" t="b">
        <f t="shared" si="1"/>
        <v>0</v>
      </c>
      <c r="K33" t="b">
        <f t="shared" si="2"/>
        <v>0</v>
      </c>
    </row>
    <row r="34" spans="1:11" x14ac:dyDescent="0.2">
      <c r="C34" s="13"/>
      <c r="D34" s="13"/>
      <c r="E34" s="8"/>
      <c r="F34" s="7"/>
      <c r="H34">
        <f t="shared" si="0"/>
        <v>0</v>
      </c>
      <c r="I34" t="b">
        <f t="shared" si="1"/>
        <v>0</v>
      </c>
      <c r="K34" t="b">
        <f t="shared" si="2"/>
        <v>0</v>
      </c>
    </row>
    <row r="35" spans="1:11" x14ac:dyDescent="0.2">
      <c r="C35" s="13"/>
      <c r="D35" s="13"/>
      <c r="E35" s="8"/>
      <c r="F35" s="7"/>
      <c r="H35">
        <f t="shared" si="0"/>
        <v>0</v>
      </c>
      <c r="I35" t="b">
        <f t="shared" si="1"/>
        <v>0</v>
      </c>
      <c r="K35" t="b">
        <f t="shared" si="2"/>
        <v>0</v>
      </c>
    </row>
    <row r="36" spans="1:11" x14ac:dyDescent="0.2">
      <c r="C36" s="6"/>
      <c r="D36" s="6"/>
      <c r="E36" s="11"/>
      <c r="F36" s="10"/>
      <c r="H36">
        <f t="shared" si="0"/>
        <v>0</v>
      </c>
      <c r="I36" t="b">
        <f t="shared" si="1"/>
        <v>0</v>
      </c>
      <c r="K36" t="b">
        <f t="shared" si="2"/>
        <v>0</v>
      </c>
    </row>
    <row r="37" spans="1:11" x14ac:dyDescent="0.2">
      <c r="H37">
        <f t="shared" si="0"/>
        <v>0</v>
      </c>
      <c r="I37" t="b">
        <f t="shared" si="1"/>
        <v>0</v>
      </c>
      <c r="K37" t="b">
        <f t="shared" si="2"/>
        <v>0</v>
      </c>
    </row>
    <row r="38" spans="1:11" x14ac:dyDescent="0.2">
      <c r="C38" s="16" t="s">
        <v>1</v>
      </c>
      <c r="D38" s="16" t="s">
        <v>3</v>
      </c>
      <c r="E38" s="112" t="s">
        <v>2</v>
      </c>
      <c r="H38">
        <f t="shared" si="0"/>
        <v>0</v>
      </c>
      <c r="I38" t="b">
        <f t="shared" si="1"/>
        <v>0</v>
      </c>
      <c r="K38" t="b">
        <f t="shared" si="2"/>
        <v>0</v>
      </c>
    </row>
    <row r="39" spans="1:11" x14ac:dyDescent="0.2">
      <c r="C39" s="120">
        <v>0.28999999999999998</v>
      </c>
      <c r="D39" s="117">
        <v>0.37799999999999995</v>
      </c>
      <c r="E39" s="118">
        <v>0.33100000000000002</v>
      </c>
      <c r="F39" s="125"/>
      <c r="H39">
        <f t="shared" si="0"/>
        <v>0</v>
      </c>
      <c r="I39" t="b">
        <f t="shared" si="1"/>
        <v>0</v>
      </c>
      <c r="K39" t="b">
        <f t="shared" si="2"/>
        <v>0</v>
      </c>
    </row>
    <row r="40" spans="1:11" x14ac:dyDescent="0.2">
      <c r="A40" t="s">
        <v>3</v>
      </c>
      <c r="C40" s="121">
        <v>0.28999999999999998</v>
      </c>
      <c r="D40" s="14">
        <v>0.37799999999999995</v>
      </c>
      <c r="E40" s="15">
        <v>0.33100000000000002</v>
      </c>
      <c r="F40" s="9">
        <f>MAX((D39-C39),(C39-D39))</f>
        <v>8.7999999999999967E-2</v>
      </c>
      <c r="H40">
        <f t="shared" si="0"/>
        <v>0</v>
      </c>
      <c r="I40" t="b">
        <f t="shared" si="1"/>
        <v>0</v>
      </c>
      <c r="K40" t="b">
        <f t="shared" si="2"/>
        <v>0</v>
      </c>
    </row>
    <row r="41" spans="1:11" x14ac:dyDescent="0.2">
      <c r="C41" s="13"/>
      <c r="D41" s="13"/>
      <c r="E41" s="8"/>
      <c r="F41" s="7"/>
      <c r="H41">
        <f t="shared" si="0"/>
        <v>0</v>
      </c>
      <c r="I41" t="b">
        <f t="shared" si="1"/>
        <v>0</v>
      </c>
      <c r="K41" t="b">
        <f t="shared" si="2"/>
        <v>0</v>
      </c>
    </row>
    <row r="42" spans="1:11" x14ac:dyDescent="0.2">
      <c r="C42" s="13"/>
      <c r="D42" s="13"/>
      <c r="E42" s="8"/>
      <c r="F42" s="7"/>
      <c r="H42">
        <f t="shared" si="0"/>
        <v>0</v>
      </c>
      <c r="I42" t="b">
        <f t="shared" si="1"/>
        <v>0</v>
      </c>
      <c r="K42" t="b">
        <f t="shared" si="2"/>
        <v>0</v>
      </c>
    </row>
    <row r="43" spans="1:11" x14ac:dyDescent="0.2">
      <c r="C43" s="13"/>
      <c r="D43" s="13"/>
      <c r="E43" s="8"/>
      <c r="F43" s="7"/>
      <c r="H43">
        <f t="shared" si="0"/>
        <v>0</v>
      </c>
      <c r="I43" t="b">
        <f t="shared" si="1"/>
        <v>0</v>
      </c>
      <c r="K43" t="b">
        <f t="shared" si="2"/>
        <v>0</v>
      </c>
    </row>
    <row r="44" spans="1:11" x14ac:dyDescent="0.2">
      <c r="C44" s="6"/>
      <c r="D44" s="6"/>
      <c r="E44" s="11"/>
      <c r="F44" s="10"/>
      <c r="H44">
        <f t="shared" si="0"/>
        <v>0</v>
      </c>
      <c r="I44" t="b">
        <f t="shared" si="1"/>
        <v>0</v>
      </c>
      <c r="K44" t="b">
        <f t="shared" si="2"/>
        <v>0</v>
      </c>
    </row>
    <row r="45" spans="1:11" x14ac:dyDescent="0.2">
      <c r="C45" s="104"/>
      <c r="D45" s="104"/>
      <c r="E45" s="108"/>
      <c r="F45" s="107"/>
      <c r="H45">
        <f t="shared" si="0"/>
        <v>0</v>
      </c>
      <c r="I45" t="b">
        <f t="shared" si="1"/>
        <v>0</v>
      </c>
      <c r="K45" t="b">
        <f t="shared" si="2"/>
        <v>0</v>
      </c>
    </row>
    <row r="46" spans="1:11" x14ac:dyDescent="0.2">
      <c r="C46" s="120">
        <v>0.53799999999999992</v>
      </c>
      <c r="D46" s="117">
        <v>0.193</v>
      </c>
      <c r="E46" s="118">
        <v>0.26899999999999996</v>
      </c>
      <c r="F46" s="125"/>
      <c r="H46">
        <f t="shared" si="0"/>
        <v>0</v>
      </c>
      <c r="I46" t="b">
        <f t="shared" si="1"/>
        <v>0</v>
      </c>
      <c r="K46" t="b">
        <f t="shared" si="2"/>
        <v>0</v>
      </c>
    </row>
    <row r="47" spans="1:11" x14ac:dyDescent="0.2">
      <c r="A47" t="s">
        <v>1</v>
      </c>
      <c r="C47" s="121">
        <v>0.53799999999999992</v>
      </c>
      <c r="D47" s="14">
        <v>0.193</v>
      </c>
      <c r="E47" s="15">
        <v>0.26899999999999996</v>
      </c>
      <c r="F47" s="9">
        <f>MAX((D46-C46),(C46-D46))</f>
        <v>0.34499999999999992</v>
      </c>
      <c r="H47">
        <f t="shared" si="0"/>
        <v>1</v>
      </c>
      <c r="I47" t="b">
        <f t="shared" si="1"/>
        <v>0</v>
      </c>
      <c r="K47" t="b">
        <f t="shared" si="2"/>
        <v>1</v>
      </c>
    </row>
    <row r="48" spans="1:11" x14ac:dyDescent="0.2">
      <c r="C48" s="13"/>
      <c r="D48" s="13"/>
      <c r="E48" s="8"/>
      <c r="F48" s="7"/>
      <c r="H48">
        <f t="shared" si="0"/>
        <v>0</v>
      </c>
      <c r="I48" t="b">
        <f t="shared" si="1"/>
        <v>0</v>
      </c>
      <c r="K48" t="b">
        <f t="shared" si="2"/>
        <v>0</v>
      </c>
    </row>
    <row r="49" spans="1:11" x14ac:dyDescent="0.2">
      <c r="C49" s="13"/>
      <c r="D49" s="13"/>
      <c r="E49" s="8"/>
      <c r="F49" s="7"/>
      <c r="H49">
        <f t="shared" si="0"/>
        <v>0</v>
      </c>
      <c r="I49" t="b">
        <f t="shared" si="1"/>
        <v>0</v>
      </c>
      <c r="K49" t="b">
        <f t="shared" si="2"/>
        <v>0</v>
      </c>
    </row>
    <row r="50" spans="1:11" x14ac:dyDescent="0.2">
      <c r="C50" s="6"/>
      <c r="D50" s="6"/>
      <c r="E50" s="11"/>
      <c r="F50" s="10"/>
      <c r="H50">
        <f t="shared" si="0"/>
        <v>0</v>
      </c>
      <c r="I50" t="b">
        <f t="shared" si="1"/>
        <v>0</v>
      </c>
      <c r="K50" t="b">
        <f t="shared" si="2"/>
        <v>0</v>
      </c>
    </row>
    <row r="51" spans="1:11" x14ac:dyDescent="0.2">
      <c r="C51" s="104"/>
      <c r="D51" s="104"/>
      <c r="E51" s="108"/>
      <c r="F51" s="107"/>
      <c r="H51">
        <f t="shared" si="0"/>
        <v>0</v>
      </c>
      <c r="I51" t="b">
        <f t="shared" si="1"/>
        <v>0</v>
      </c>
      <c r="K51" t="b">
        <f t="shared" si="2"/>
        <v>0</v>
      </c>
    </row>
    <row r="52" spans="1:11" x14ac:dyDescent="0.2">
      <c r="C52" s="120">
        <v>0.38100000000000001</v>
      </c>
      <c r="D52" s="117">
        <v>0.28499999999999998</v>
      </c>
      <c r="E52" s="120">
        <v>0.33399999999999996</v>
      </c>
      <c r="F52" s="125"/>
      <c r="H52">
        <f t="shared" si="0"/>
        <v>0</v>
      </c>
      <c r="I52" t="b">
        <f t="shared" si="1"/>
        <v>0</v>
      </c>
      <c r="K52" t="b">
        <f t="shared" si="2"/>
        <v>0</v>
      </c>
    </row>
    <row r="53" spans="1:11" x14ac:dyDescent="0.2">
      <c r="A53" t="s">
        <v>1</v>
      </c>
      <c r="C53" s="121">
        <v>0.38100000000000001</v>
      </c>
      <c r="D53" s="14">
        <v>0.28499999999999998</v>
      </c>
      <c r="E53" s="121">
        <v>0.33399999999999996</v>
      </c>
      <c r="F53" s="9">
        <f>MAX((D52-C52),(C52-D52))</f>
        <v>9.600000000000003E-2</v>
      </c>
      <c r="H53">
        <f t="shared" si="0"/>
        <v>0</v>
      </c>
      <c r="I53" t="b">
        <f t="shared" si="1"/>
        <v>0</v>
      </c>
      <c r="K53" t="b">
        <f t="shared" si="2"/>
        <v>0</v>
      </c>
    </row>
    <row r="54" spans="1:11" x14ac:dyDescent="0.2">
      <c r="C54" s="13"/>
      <c r="D54" s="13"/>
      <c r="E54" s="13"/>
      <c r="F54" s="7"/>
      <c r="H54">
        <f t="shared" si="0"/>
        <v>0</v>
      </c>
      <c r="I54" t="b">
        <f t="shared" si="1"/>
        <v>0</v>
      </c>
      <c r="K54" t="b">
        <f t="shared" si="2"/>
        <v>0</v>
      </c>
    </row>
    <row r="55" spans="1:11" x14ac:dyDescent="0.2">
      <c r="C55" s="13"/>
      <c r="D55" s="13"/>
      <c r="E55" s="13"/>
      <c r="F55" s="7"/>
      <c r="H55">
        <f t="shared" si="0"/>
        <v>0</v>
      </c>
      <c r="I55" t="b">
        <f t="shared" si="1"/>
        <v>0</v>
      </c>
      <c r="K55" t="b">
        <f t="shared" si="2"/>
        <v>0</v>
      </c>
    </row>
    <row r="56" spans="1:11" x14ac:dyDescent="0.2">
      <c r="C56" s="13"/>
      <c r="D56" s="13"/>
      <c r="E56" s="13"/>
      <c r="F56" s="7"/>
      <c r="H56">
        <f t="shared" si="0"/>
        <v>0</v>
      </c>
      <c r="I56" t="b">
        <f t="shared" si="1"/>
        <v>0</v>
      </c>
      <c r="K56" t="b">
        <f t="shared" si="2"/>
        <v>0</v>
      </c>
    </row>
    <row r="57" spans="1:11" x14ac:dyDescent="0.2">
      <c r="C57" s="13"/>
      <c r="D57" s="13"/>
      <c r="E57" s="13"/>
      <c r="F57" s="7"/>
      <c r="H57">
        <f t="shared" si="0"/>
        <v>0</v>
      </c>
      <c r="I57" t="b">
        <f t="shared" si="1"/>
        <v>0</v>
      </c>
      <c r="K57" t="b">
        <f t="shared" si="2"/>
        <v>0</v>
      </c>
    </row>
    <row r="58" spans="1:11" x14ac:dyDescent="0.2">
      <c r="C58" s="13"/>
      <c r="D58" s="13"/>
      <c r="E58" s="13"/>
      <c r="F58" s="7"/>
      <c r="H58">
        <f t="shared" si="0"/>
        <v>0</v>
      </c>
      <c r="I58" t="b">
        <f t="shared" si="1"/>
        <v>0</v>
      </c>
      <c r="K58" t="b">
        <f t="shared" si="2"/>
        <v>0</v>
      </c>
    </row>
    <row r="59" spans="1:11" x14ac:dyDescent="0.2">
      <c r="C59" s="13"/>
      <c r="D59" s="13"/>
      <c r="E59" s="13"/>
      <c r="F59" s="7"/>
      <c r="H59">
        <f t="shared" si="0"/>
        <v>0</v>
      </c>
      <c r="I59" t="b">
        <f t="shared" si="1"/>
        <v>0</v>
      </c>
      <c r="K59" t="b">
        <f t="shared" si="2"/>
        <v>0</v>
      </c>
    </row>
    <row r="60" spans="1:11" x14ac:dyDescent="0.2">
      <c r="C60" s="6"/>
      <c r="D60" s="6"/>
      <c r="E60" s="6"/>
      <c r="F60" s="10"/>
      <c r="H60">
        <f t="shared" si="0"/>
        <v>0</v>
      </c>
      <c r="I60" t="b">
        <f t="shared" si="1"/>
        <v>0</v>
      </c>
      <c r="K60" t="b">
        <f t="shared" si="2"/>
        <v>0</v>
      </c>
    </row>
    <row r="61" spans="1:11" x14ac:dyDescent="0.2">
      <c r="C61" s="107"/>
      <c r="D61" s="104"/>
      <c r="E61" s="108"/>
      <c r="F61" s="107"/>
      <c r="H61">
        <f t="shared" si="0"/>
        <v>0</v>
      </c>
      <c r="I61" t="b">
        <f t="shared" si="1"/>
        <v>0</v>
      </c>
      <c r="K61" t="b">
        <f t="shared" si="2"/>
        <v>0</v>
      </c>
    </row>
    <row r="62" spans="1:11" x14ac:dyDescent="0.2">
      <c r="C62" s="116">
        <v>0.37</v>
      </c>
      <c r="D62" s="117">
        <v>0.33200000000000002</v>
      </c>
      <c r="E62" s="118">
        <v>0.29899999999999999</v>
      </c>
      <c r="F62" s="125"/>
      <c r="H62">
        <f t="shared" si="0"/>
        <v>0</v>
      </c>
      <c r="I62" t="b">
        <f t="shared" si="1"/>
        <v>0</v>
      </c>
      <c r="K62" t="b">
        <f t="shared" si="2"/>
        <v>0</v>
      </c>
    </row>
    <row r="63" spans="1:11" x14ac:dyDescent="0.2">
      <c r="A63" t="s">
        <v>1</v>
      </c>
      <c r="C63" s="9">
        <v>0.37</v>
      </c>
      <c r="D63" s="14">
        <v>0.33200000000000002</v>
      </c>
      <c r="E63" s="15">
        <v>0.29899999999999999</v>
      </c>
      <c r="F63" s="9">
        <f>MAX((D62-C62),(C62-D62))</f>
        <v>3.7999999999999978E-2</v>
      </c>
      <c r="H63">
        <f t="shared" si="0"/>
        <v>0</v>
      </c>
      <c r="I63" t="b">
        <f t="shared" si="1"/>
        <v>0</v>
      </c>
      <c r="K63" t="b">
        <f t="shared" si="2"/>
        <v>0</v>
      </c>
    </row>
    <row r="64" spans="1:11" x14ac:dyDescent="0.2">
      <c r="C64" s="7"/>
      <c r="D64" s="13"/>
      <c r="E64" s="8"/>
      <c r="F64" s="7"/>
      <c r="H64">
        <f t="shared" si="0"/>
        <v>0</v>
      </c>
      <c r="I64" t="b">
        <f t="shared" si="1"/>
        <v>0</v>
      </c>
      <c r="K64" t="b">
        <f t="shared" si="2"/>
        <v>0</v>
      </c>
    </row>
    <row r="65" spans="1:11" x14ac:dyDescent="0.2">
      <c r="C65" s="7"/>
      <c r="D65" s="13"/>
      <c r="E65" s="8"/>
      <c r="F65" s="7"/>
      <c r="H65">
        <f t="shared" si="0"/>
        <v>0</v>
      </c>
      <c r="I65" t="b">
        <f t="shared" si="1"/>
        <v>0</v>
      </c>
      <c r="K65" t="b">
        <f t="shared" si="2"/>
        <v>0</v>
      </c>
    </row>
    <row r="66" spans="1:11" x14ac:dyDescent="0.2">
      <c r="C66" s="7"/>
      <c r="D66" s="13"/>
      <c r="E66" s="8"/>
      <c r="F66" s="7"/>
      <c r="H66">
        <f t="shared" si="0"/>
        <v>0</v>
      </c>
      <c r="I66" t="b">
        <f t="shared" si="1"/>
        <v>0</v>
      </c>
      <c r="K66" t="b">
        <f t="shared" si="2"/>
        <v>0</v>
      </c>
    </row>
    <row r="67" spans="1:11" x14ac:dyDescent="0.2">
      <c r="C67" s="7"/>
      <c r="D67" s="13"/>
      <c r="E67" s="8"/>
      <c r="F67" s="7"/>
      <c r="H67">
        <f t="shared" si="0"/>
        <v>0</v>
      </c>
      <c r="I67" t="b">
        <f t="shared" si="1"/>
        <v>0</v>
      </c>
      <c r="K67" t="b">
        <f t="shared" si="2"/>
        <v>0</v>
      </c>
    </row>
    <row r="68" spans="1:11" x14ac:dyDescent="0.2">
      <c r="C68" s="7"/>
      <c r="D68" s="13"/>
      <c r="E68" s="8"/>
      <c r="F68" s="7"/>
      <c r="H68">
        <f t="shared" si="0"/>
        <v>0</v>
      </c>
      <c r="I68" t="b">
        <f t="shared" si="1"/>
        <v>0</v>
      </c>
      <c r="K68" t="b">
        <f t="shared" si="2"/>
        <v>0</v>
      </c>
    </row>
    <row r="69" spans="1:11" x14ac:dyDescent="0.2">
      <c r="C69" s="7"/>
      <c r="D69" s="13"/>
      <c r="E69" s="8"/>
      <c r="F69" s="7"/>
      <c r="H69">
        <f t="shared" ref="H69:H132" si="3">IF(F69&gt;10%,1,0)</f>
        <v>0</v>
      </c>
      <c r="I69" t="b">
        <f t="shared" ref="I69:I132" si="4">AND(A69="REP",H69=1)</f>
        <v>0</v>
      </c>
      <c r="K69" t="b">
        <f t="shared" ref="K69:K132" si="5">AND(A69="DEM",H69=1)</f>
        <v>0</v>
      </c>
    </row>
    <row r="70" spans="1:11" x14ac:dyDescent="0.2">
      <c r="C70" s="7"/>
      <c r="D70" s="13"/>
      <c r="E70" s="8"/>
      <c r="F70" s="10"/>
      <c r="H70">
        <f t="shared" si="3"/>
        <v>0</v>
      </c>
      <c r="I70" t="b">
        <f t="shared" si="4"/>
        <v>0</v>
      </c>
      <c r="K70" t="b">
        <f t="shared" si="5"/>
        <v>0</v>
      </c>
    </row>
    <row r="71" spans="1:11" x14ac:dyDescent="0.2">
      <c r="C71" s="113"/>
      <c r="D71" s="113"/>
      <c r="E71" s="113"/>
      <c r="F71" s="113"/>
      <c r="H71">
        <f t="shared" si="3"/>
        <v>0</v>
      </c>
      <c r="I71" t="b">
        <f t="shared" si="4"/>
        <v>0</v>
      </c>
      <c r="K71" t="b">
        <f t="shared" si="5"/>
        <v>0</v>
      </c>
    </row>
    <row r="72" spans="1:11" x14ac:dyDescent="0.2">
      <c r="C72" s="13"/>
      <c r="D72" s="13"/>
      <c r="E72" s="13"/>
      <c r="F72" s="13"/>
      <c r="H72">
        <f t="shared" si="3"/>
        <v>0</v>
      </c>
      <c r="I72" t="b">
        <f t="shared" si="4"/>
        <v>0</v>
      </c>
      <c r="K72" t="b">
        <f t="shared" si="5"/>
        <v>0</v>
      </c>
    </row>
    <row r="73" spans="1:11" x14ac:dyDescent="0.2">
      <c r="C73" s="13"/>
      <c r="D73" s="13"/>
      <c r="E73" s="13"/>
      <c r="F73" s="13"/>
      <c r="H73">
        <f t="shared" si="3"/>
        <v>0</v>
      </c>
      <c r="I73" t="b">
        <f t="shared" si="4"/>
        <v>0</v>
      </c>
      <c r="K73" t="b">
        <f t="shared" si="5"/>
        <v>0</v>
      </c>
    </row>
    <row r="74" spans="1:11" x14ac:dyDescent="0.2">
      <c r="H74">
        <f t="shared" si="3"/>
        <v>0</v>
      </c>
      <c r="I74" t="b">
        <f t="shared" si="4"/>
        <v>0</v>
      </c>
      <c r="K74" t="b">
        <f t="shared" si="5"/>
        <v>0</v>
      </c>
    </row>
    <row r="75" spans="1:11" x14ac:dyDescent="0.2">
      <c r="C75" s="18" t="s">
        <v>1</v>
      </c>
      <c r="D75" s="18" t="s">
        <v>3</v>
      </c>
      <c r="E75" s="19" t="s">
        <v>2</v>
      </c>
      <c r="H75">
        <f t="shared" si="3"/>
        <v>0</v>
      </c>
      <c r="I75" t="b">
        <f t="shared" si="4"/>
        <v>0</v>
      </c>
      <c r="K75" t="b">
        <f t="shared" si="5"/>
        <v>0</v>
      </c>
    </row>
    <row r="76" spans="1:11" x14ac:dyDescent="0.2">
      <c r="C76" s="116">
        <v>0.37</v>
      </c>
      <c r="D76" s="117">
        <v>0.33500000000000002</v>
      </c>
      <c r="E76" s="118">
        <v>0.29499999999999998</v>
      </c>
      <c r="F76" s="113"/>
      <c r="H76">
        <f t="shared" si="3"/>
        <v>0</v>
      </c>
      <c r="I76" t="b">
        <f t="shared" si="4"/>
        <v>0</v>
      </c>
      <c r="K76" t="b">
        <f t="shared" si="5"/>
        <v>0</v>
      </c>
    </row>
    <row r="77" spans="1:11" x14ac:dyDescent="0.2">
      <c r="A77" t="s">
        <v>1</v>
      </c>
      <c r="C77" s="9">
        <v>0.37</v>
      </c>
      <c r="D77" s="14">
        <v>0.33500000000000002</v>
      </c>
      <c r="E77" s="15">
        <v>0.29499999999999998</v>
      </c>
      <c r="F77" s="121">
        <f>MAX((D76-C76),(C76-D76))</f>
        <v>3.4999999999999976E-2</v>
      </c>
      <c r="H77">
        <f t="shared" si="3"/>
        <v>0</v>
      </c>
      <c r="I77" t="b">
        <f t="shared" si="4"/>
        <v>0</v>
      </c>
      <c r="K77" t="b">
        <f t="shared" si="5"/>
        <v>0</v>
      </c>
    </row>
    <row r="78" spans="1:11" x14ac:dyDescent="0.2">
      <c r="C78" s="7"/>
      <c r="D78" s="13"/>
      <c r="E78" s="8"/>
      <c r="F78" s="13"/>
      <c r="H78">
        <f t="shared" si="3"/>
        <v>0</v>
      </c>
      <c r="I78" t="b">
        <f t="shared" si="4"/>
        <v>0</v>
      </c>
      <c r="K78" t="b">
        <f t="shared" si="5"/>
        <v>0</v>
      </c>
    </row>
    <row r="79" spans="1:11" x14ac:dyDescent="0.2">
      <c r="C79" s="7"/>
      <c r="D79" s="13"/>
      <c r="E79" s="8"/>
      <c r="F79" s="13"/>
      <c r="H79">
        <f t="shared" si="3"/>
        <v>0</v>
      </c>
      <c r="I79" t="b">
        <f t="shared" si="4"/>
        <v>0</v>
      </c>
      <c r="K79" t="b">
        <f t="shared" si="5"/>
        <v>0</v>
      </c>
    </row>
    <row r="80" spans="1:11" x14ac:dyDescent="0.2">
      <c r="C80" s="7"/>
      <c r="D80" s="13"/>
      <c r="E80" s="8"/>
      <c r="F80" s="13"/>
      <c r="H80">
        <f t="shared" si="3"/>
        <v>0</v>
      </c>
      <c r="I80" t="b">
        <f t="shared" si="4"/>
        <v>0</v>
      </c>
      <c r="K80" t="b">
        <f t="shared" si="5"/>
        <v>0</v>
      </c>
    </row>
    <row r="81" spans="1:11" x14ac:dyDescent="0.2">
      <c r="C81" s="7"/>
      <c r="D81" s="13"/>
      <c r="E81" s="8"/>
      <c r="F81" s="13"/>
      <c r="H81">
        <f t="shared" si="3"/>
        <v>0</v>
      </c>
      <c r="I81" t="b">
        <f t="shared" si="4"/>
        <v>0</v>
      </c>
      <c r="K81" t="b">
        <f t="shared" si="5"/>
        <v>0</v>
      </c>
    </row>
    <row r="82" spans="1:11" x14ac:dyDescent="0.2">
      <c r="C82" s="7"/>
      <c r="D82" s="13"/>
      <c r="E82" s="8"/>
      <c r="F82" s="13"/>
      <c r="H82">
        <f t="shared" si="3"/>
        <v>0</v>
      </c>
      <c r="I82" t="b">
        <f t="shared" si="4"/>
        <v>0</v>
      </c>
      <c r="K82" t="b">
        <f t="shared" si="5"/>
        <v>0</v>
      </c>
    </row>
    <row r="83" spans="1:11" x14ac:dyDescent="0.2">
      <c r="C83" s="10"/>
      <c r="D83" s="6"/>
      <c r="E83" s="11"/>
      <c r="F83" s="6"/>
      <c r="H83">
        <f t="shared" si="3"/>
        <v>0</v>
      </c>
      <c r="I83" t="b">
        <f t="shared" si="4"/>
        <v>0</v>
      </c>
      <c r="K83" t="b">
        <f t="shared" si="5"/>
        <v>0</v>
      </c>
    </row>
    <row r="84" spans="1:11" x14ac:dyDescent="0.2">
      <c r="C84" s="17"/>
      <c r="D84" s="17"/>
      <c r="E84" s="123"/>
      <c r="F84" s="124"/>
      <c r="H84">
        <f t="shared" si="3"/>
        <v>0</v>
      </c>
      <c r="I84" t="b">
        <f t="shared" si="4"/>
        <v>0</v>
      </c>
      <c r="K84" t="b">
        <f t="shared" si="5"/>
        <v>0</v>
      </c>
    </row>
    <row r="85" spans="1:11" x14ac:dyDescent="0.2">
      <c r="C85" s="120">
        <v>0.27899999999999997</v>
      </c>
      <c r="D85" s="117">
        <v>0.38900000000000001</v>
      </c>
      <c r="E85" s="118">
        <v>0.33200000000000002</v>
      </c>
      <c r="F85" s="113"/>
      <c r="H85">
        <f t="shared" si="3"/>
        <v>0</v>
      </c>
      <c r="I85" t="b">
        <f t="shared" si="4"/>
        <v>0</v>
      </c>
      <c r="K85" t="b">
        <f t="shared" si="5"/>
        <v>0</v>
      </c>
    </row>
    <row r="86" spans="1:11" x14ac:dyDescent="0.2">
      <c r="A86" t="s">
        <v>3</v>
      </c>
      <c r="C86" s="121">
        <v>0.27899999999999997</v>
      </c>
      <c r="D86" s="14">
        <v>0.38900000000000001</v>
      </c>
      <c r="E86" s="15">
        <v>0.33200000000000002</v>
      </c>
      <c r="F86" s="9">
        <f>MAX((D85-C85),(C85-D85))</f>
        <v>0.11000000000000004</v>
      </c>
      <c r="H86">
        <f t="shared" si="3"/>
        <v>1</v>
      </c>
      <c r="I86" t="b">
        <f t="shared" si="4"/>
        <v>1</v>
      </c>
      <c r="K86" t="b">
        <f t="shared" si="5"/>
        <v>0</v>
      </c>
    </row>
    <row r="87" spans="1:11" x14ac:dyDescent="0.2">
      <c r="C87" s="13"/>
      <c r="D87" s="13"/>
      <c r="E87" s="8"/>
      <c r="F87" s="7"/>
      <c r="H87">
        <f t="shared" si="3"/>
        <v>0</v>
      </c>
      <c r="I87" t="b">
        <f t="shared" si="4"/>
        <v>0</v>
      </c>
      <c r="K87" t="b">
        <f t="shared" si="5"/>
        <v>0</v>
      </c>
    </row>
    <row r="88" spans="1:11" x14ac:dyDescent="0.2">
      <c r="C88" s="13"/>
      <c r="D88" s="13"/>
      <c r="E88" s="8"/>
      <c r="F88" s="7"/>
      <c r="H88">
        <f t="shared" si="3"/>
        <v>0</v>
      </c>
      <c r="I88" t="b">
        <f t="shared" si="4"/>
        <v>0</v>
      </c>
      <c r="K88" t="b">
        <f t="shared" si="5"/>
        <v>0</v>
      </c>
    </row>
    <row r="89" spans="1:11" x14ac:dyDescent="0.2">
      <c r="C89" s="13"/>
      <c r="D89" s="13"/>
      <c r="E89" s="8"/>
      <c r="F89" s="7"/>
      <c r="H89">
        <f t="shared" si="3"/>
        <v>0</v>
      </c>
      <c r="I89" t="b">
        <f t="shared" si="4"/>
        <v>0</v>
      </c>
      <c r="K89" t="b">
        <f t="shared" si="5"/>
        <v>0</v>
      </c>
    </row>
    <row r="90" spans="1:11" x14ac:dyDescent="0.2">
      <c r="C90" s="13"/>
      <c r="D90" s="13"/>
      <c r="E90" s="8"/>
      <c r="F90" s="7"/>
      <c r="H90">
        <f t="shared" si="3"/>
        <v>0</v>
      </c>
      <c r="I90" t="b">
        <f t="shared" si="4"/>
        <v>0</v>
      </c>
      <c r="K90" t="b">
        <f t="shared" si="5"/>
        <v>0</v>
      </c>
    </row>
    <row r="91" spans="1:11" x14ac:dyDescent="0.2">
      <c r="C91" s="6"/>
      <c r="D91" s="6"/>
      <c r="E91" s="11"/>
      <c r="F91" s="10"/>
      <c r="H91">
        <f t="shared" si="3"/>
        <v>0</v>
      </c>
      <c r="I91" t="b">
        <f t="shared" si="4"/>
        <v>0</v>
      </c>
      <c r="K91" t="b">
        <f t="shared" si="5"/>
        <v>0</v>
      </c>
    </row>
    <row r="92" spans="1:11" x14ac:dyDescent="0.2">
      <c r="C92" s="104"/>
      <c r="D92" s="104"/>
      <c r="E92" s="108"/>
      <c r="F92" s="107"/>
      <c r="H92">
        <f t="shared" si="3"/>
        <v>0</v>
      </c>
      <c r="I92" t="b">
        <f t="shared" si="4"/>
        <v>0</v>
      </c>
      <c r="K92" t="b">
        <f t="shared" si="5"/>
        <v>0</v>
      </c>
    </row>
    <row r="93" spans="1:11" x14ac:dyDescent="0.2">
      <c r="C93" s="120">
        <v>0.20600000000000002</v>
      </c>
      <c r="D93" s="117">
        <v>0.47</v>
      </c>
      <c r="E93" s="118">
        <v>0.32400000000000001</v>
      </c>
      <c r="F93" s="113"/>
      <c r="H93">
        <f t="shared" si="3"/>
        <v>0</v>
      </c>
      <c r="I93" t="b">
        <f t="shared" si="4"/>
        <v>0</v>
      </c>
      <c r="K93" t="b">
        <f t="shared" si="5"/>
        <v>0</v>
      </c>
    </row>
    <row r="94" spans="1:11" x14ac:dyDescent="0.2">
      <c r="A94" t="s">
        <v>3</v>
      </c>
      <c r="C94" s="121">
        <v>0.20600000000000002</v>
      </c>
      <c r="D94" s="14">
        <v>0.47</v>
      </c>
      <c r="E94" s="15">
        <v>0.32400000000000001</v>
      </c>
      <c r="F94" s="9">
        <f>MAX((D93-C93),(C93-D93))</f>
        <v>0.26399999999999996</v>
      </c>
      <c r="H94">
        <f t="shared" si="3"/>
        <v>1</v>
      </c>
      <c r="I94" t="b">
        <f t="shared" si="4"/>
        <v>1</v>
      </c>
      <c r="K94" t="b">
        <f t="shared" si="5"/>
        <v>0</v>
      </c>
    </row>
    <row r="95" spans="1:11" x14ac:dyDescent="0.2">
      <c r="C95" s="13"/>
      <c r="D95" s="13"/>
      <c r="E95" s="8"/>
      <c r="F95" s="7"/>
      <c r="H95">
        <f t="shared" si="3"/>
        <v>0</v>
      </c>
      <c r="I95" t="b">
        <f t="shared" si="4"/>
        <v>0</v>
      </c>
      <c r="K95" t="b">
        <f t="shared" si="5"/>
        <v>0</v>
      </c>
    </row>
    <row r="96" spans="1:11" x14ac:dyDescent="0.2">
      <c r="C96" s="13"/>
      <c r="D96" s="13"/>
      <c r="E96" s="8"/>
      <c r="F96" s="7"/>
      <c r="H96">
        <f t="shared" si="3"/>
        <v>0</v>
      </c>
      <c r="I96" t="b">
        <f t="shared" si="4"/>
        <v>0</v>
      </c>
      <c r="K96" t="b">
        <f t="shared" si="5"/>
        <v>0</v>
      </c>
    </row>
    <row r="97" spans="1:11" x14ac:dyDescent="0.2">
      <c r="C97" s="6"/>
      <c r="D97" s="6"/>
      <c r="E97" s="11"/>
      <c r="F97" s="10"/>
      <c r="H97">
        <f t="shared" si="3"/>
        <v>0</v>
      </c>
      <c r="I97" t="b">
        <f t="shared" si="4"/>
        <v>0</v>
      </c>
      <c r="K97" t="b">
        <f t="shared" si="5"/>
        <v>0</v>
      </c>
    </row>
    <row r="98" spans="1:11" x14ac:dyDescent="0.2">
      <c r="C98" s="104"/>
      <c r="D98" s="104"/>
      <c r="E98" s="108"/>
      <c r="F98" s="107"/>
      <c r="H98">
        <f t="shared" si="3"/>
        <v>0</v>
      </c>
      <c r="I98" t="b">
        <f t="shared" si="4"/>
        <v>0</v>
      </c>
      <c r="K98" t="b">
        <f t="shared" si="5"/>
        <v>0</v>
      </c>
    </row>
    <row r="99" spans="1:11" x14ac:dyDescent="0.2">
      <c r="C99" s="120">
        <v>0.253</v>
      </c>
      <c r="D99" s="117">
        <v>0.41200000000000003</v>
      </c>
      <c r="E99" s="118">
        <v>0.33600000000000002</v>
      </c>
      <c r="F99" s="113"/>
      <c r="H99">
        <f t="shared" si="3"/>
        <v>0</v>
      </c>
      <c r="I99" t="b">
        <f t="shared" si="4"/>
        <v>0</v>
      </c>
      <c r="K99" t="b">
        <f t="shared" si="5"/>
        <v>0</v>
      </c>
    </row>
    <row r="100" spans="1:11" x14ac:dyDescent="0.2">
      <c r="A100" t="s">
        <v>3</v>
      </c>
      <c r="C100" s="121">
        <v>0.253</v>
      </c>
      <c r="D100" s="14">
        <v>0.41200000000000003</v>
      </c>
      <c r="E100" s="15">
        <v>0.33600000000000002</v>
      </c>
      <c r="F100" s="9">
        <f>MAX((D99-C99),(C99-D99))</f>
        <v>0.15900000000000003</v>
      </c>
      <c r="H100">
        <f t="shared" si="3"/>
        <v>1</v>
      </c>
      <c r="I100" t="b">
        <f t="shared" si="4"/>
        <v>1</v>
      </c>
      <c r="K100" t="b">
        <f t="shared" si="5"/>
        <v>0</v>
      </c>
    </row>
    <row r="101" spans="1:11" x14ac:dyDescent="0.2">
      <c r="C101" s="13"/>
      <c r="D101" s="13"/>
      <c r="E101" s="8"/>
      <c r="F101" s="7"/>
      <c r="H101">
        <f t="shared" si="3"/>
        <v>0</v>
      </c>
      <c r="I101" t="b">
        <f t="shared" si="4"/>
        <v>0</v>
      </c>
      <c r="K101" t="b">
        <f t="shared" si="5"/>
        <v>0</v>
      </c>
    </row>
    <row r="102" spans="1:11" x14ac:dyDescent="0.2">
      <c r="C102" s="13"/>
      <c r="D102" s="13"/>
      <c r="E102" s="8"/>
      <c r="F102" s="7"/>
      <c r="H102">
        <f t="shared" si="3"/>
        <v>0</v>
      </c>
      <c r="I102" t="b">
        <f t="shared" si="4"/>
        <v>0</v>
      </c>
      <c r="K102" t="b">
        <f t="shared" si="5"/>
        <v>0</v>
      </c>
    </row>
    <row r="103" spans="1:11" x14ac:dyDescent="0.2">
      <c r="C103" s="13"/>
      <c r="D103" s="13"/>
      <c r="E103" s="8"/>
      <c r="F103" s="7"/>
      <c r="H103">
        <f t="shared" si="3"/>
        <v>0</v>
      </c>
      <c r="I103" t="b">
        <f t="shared" si="4"/>
        <v>0</v>
      </c>
      <c r="K103" t="b">
        <f t="shared" si="5"/>
        <v>0</v>
      </c>
    </row>
    <row r="104" spans="1:11" x14ac:dyDescent="0.2">
      <c r="C104" s="13"/>
      <c r="D104" s="13"/>
      <c r="E104" s="8"/>
      <c r="F104" s="7"/>
      <c r="H104">
        <f t="shared" si="3"/>
        <v>0</v>
      </c>
      <c r="I104" t="b">
        <f t="shared" si="4"/>
        <v>0</v>
      </c>
      <c r="K104" t="b">
        <f t="shared" si="5"/>
        <v>0</v>
      </c>
    </row>
    <row r="105" spans="1:11" x14ac:dyDescent="0.2">
      <c r="C105" s="6"/>
      <c r="D105" s="6"/>
      <c r="E105" s="11"/>
      <c r="F105" s="10"/>
      <c r="H105">
        <f t="shared" si="3"/>
        <v>0</v>
      </c>
      <c r="I105" t="b">
        <f t="shared" si="4"/>
        <v>0</v>
      </c>
      <c r="K105" t="b">
        <f t="shared" si="5"/>
        <v>0</v>
      </c>
    </row>
    <row r="106" spans="1:11" x14ac:dyDescent="0.2">
      <c r="C106" s="104"/>
      <c r="D106" s="104"/>
      <c r="E106" s="108"/>
      <c r="F106" s="107"/>
      <c r="H106">
        <f t="shared" si="3"/>
        <v>0</v>
      </c>
      <c r="I106" t="b">
        <f t="shared" si="4"/>
        <v>0</v>
      </c>
      <c r="K106" t="b">
        <f t="shared" si="5"/>
        <v>0</v>
      </c>
    </row>
    <row r="107" spans="1:11" x14ac:dyDescent="0.2">
      <c r="C107" s="126"/>
      <c r="D107" s="126"/>
      <c r="E107" s="126"/>
      <c r="F107" s="126"/>
      <c r="H107">
        <f t="shared" si="3"/>
        <v>0</v>
      </c>
      <c r="I107" t="b">
        <f t="shared" si="4"/>
        <v>0</v>
      </c>
      <c r="K107" t="b">
        <f t="shared" si="5"/>
        <v>0</v>
      </c>
    </row>
    <row r="108" spans="1:11" x14ac:dyDescent="0.2">
      <c r="C108" s="3"/>
      <c r="D108" s="3"/>
      <c r="E108" s="3"/>
      <c r="F108" s="3"/>
      <c r="H108">
        <f t="shared" si="3"/>
        <v>0</v>
      </c>
      <c r="I108" t="b">
        <f t="shared" si="4"/>
        <v>0</v>
      </c>
      <c r="K108" t="b">
        <f t="shared" si="5"/>
        <v>0</v>
      </c>
    </row>
    <row r="109" spans="1:11" x14ac:dyDescent="0.2">
      <c r="C109" s="3"/>
      <c r="D109" s="3"/>
      <c r="E109" s="3"/>
      <c r="F109" s="3"/>
      <c r="H109">
        <f t="shared" si="3"/>
        <v>0</v>
      </c>
      <c r="I109" t="b">
        <f t="shared" si="4"/>
        <v>0</v>
      </c>
      <c r="K109" t="b">
        <f t="shared" si="5"/>
        <v>0</v>
      </c>
    </row>
    <row r="110" spans="1:11" x14ac:dyDescent="0.2">
      <c r="C110" s="3"/>
      <c r="D110" s="3"/>
      <c r="E110" s="3"/>
      <c r="F110" s="3"/>
      <c r="H110">
        <f t="shared" si="3"/>
        <v>0</v>
      </c>
      <c r="I110" t="b">
        <f t="shared" si="4"/>
        <v>0</v>
      </c>
      <c r="K110" t="b">
        <f t="shared" si="5"/>
        <v>0</v>
      </c>
    </row>
    <row r="111" spans="1:11" x14ac:dyDescent="0.2">
      <c r="H111">
        <f t="shared" si="3"/>
        <v>0</v>
      </c>
      <c r="I111" t="b">
        <f t="shared" si="4"/>
        <v>0</v>
      </c>
      <c r="K111" t="b">
        <f t="shared" si="5"/>
        <v>0</v>
      </c>
    </row>
    <row r="112" spans="1:11" x14ac:dyDescent="0.2">
      <c r="C112" s="18" t="s">
        <v>1</v>
      </c>
      <c r="D112" s="18" t="s">
        <v>3</v>
      </c>
      <c r="E112" s="19" t="s">
        <v>2</v>
      </c>
      <c r="H112">
        <f t="shared" si="3"/>
        <v>0</v>
      </c>
      <c r="I112" t="b">
        <f t="shared" si="4"/>
        <v>0</v>
      </c>
      <c r="K112" t="b">
        <f t="shared" si="5"/>
        <v>0</v>
      </c>
    </row>
    <row r="113" spans="1:11" x14ac:dyDescent="0.2">
      <c r="C113" s="122">
        <v>0.29699999999999999</v>
      </c>
      <c r="D113" s="105">
        <v>0.39</v>
      </c>
      <c r="E113" s="106">
        <v>0.313</v>
      </c>
      <c r="F113" s="13"/>
      <c r="H113">
        <f t="shared" si="3"/>
        <v>0</v>
      </c>
      <c r="I113" t="b">
        <f t="shared" si="4"/>
        <v>0</v>
      </c>
      <c r="K113" t="b">
        <f t="shared" si="5"/>
        <v>0</v>
      </c>
    </row>
    <row r="114" spans="1:11" x14ac:dyDescent="0.2">
      <c r="A114" t="s">
        <v>3</v>
      </c>
      <c r="C114" s="121">
        <v>0.29699999999999999</v>
      </c>
      <c r="D114" s="14">
        <v>0.39</v>
      </c>
      <c r="E114" s="15">
        <v>0.313</v>
      </c>
      <c r="F114" s="9">
        <f>MAX((D113-C113),(C113-D113))</f>
        <v>9.3000000000000027E-2</v>
      </c>
      <c r="H114">
        <f t="shared" si="3"/>
        <v>0</v>
      </c>
      <c r="I114" t="b">
        <f t="shared" si="4"/>
        <v>0</v>
      </c>
      <c r="K114" t="b">
        <f t="shared" si="5"/>
        <v>0</v>
      </c>
    </row>
    <row r="115" spans="1:11" x14ac:dyDescent="0.2">
      <c r="C115" s="13"/>
      <c r="D115" s="13"/>
      <c r="E115" s="8"/>
      <c r="F115" s="7"/>
      <c r="H115">
        <f t="shared" si="3"/>
        <v>0</v>
      </c>
      <c r="I115" t="b">
        <f t="shared" si="4"/>
        <v>0</v>
      </c>
      <c r="K115" t="b">
        <f t="shared" si="5"/>
        <v>0</v>
      </c>
    </row>
    <row r="116" spans="1:11" x14ac:dyDescent="0.2">
      <c r="C116" s="13"/>
      <c r="D116" s="13"/>
      <c r="E116" s="8"/>
      <c r="F116" s="7"/>
      <c r="H116">
        <f t="shared" si="3"/>
        <v>0</v>
      </c>
      <c r="I116" t="b">
        <f t="shared" si="4"/>
        <v>0</v>
      </c>
      <c r="K116" t="b">
        <f t="shared" si="5"/>
        <v>0</v>
      </c>
    </row>
    <row r="117" spans="1:11" x14ac:dyDescent="0.2">
      <c r="C117" s="13"/>
      <c r="D117" s="13"/>
      <c r="E117" s="8"/>
      <c r="F117" s="7"/>
      <c r="H117">
        <f t="shared" si="3"/>
        <v>0</v>
      </c>
      <c r="I117" t="b">
        <f t="shared" si="4"/>
        <v>0</v>
      </c>
      <c r="K117" t="b">
        <f t="shared" si="5"/>
        <v>0</v>
      </c>
    </row>
    <row r="118" spans="1:11" x14ac:dyDescent="0.2">
      <c r="C118" s="13"/>
      <c r="D118" s="13"/>
      <c r="E118" s="8"/>
      <c r="F118" s="7"/>
      <c r="H118">
        <f t="shared" si="3"/>
        <v>0</v>
      </c>
      <c r="I118" t="b">
        <f t="shared" si="4"/>
        <v>0</v>
      </c>
      <c r="K118" t="b">
        <f t="shared" si="5"/>
        <v>0</v>
      </c>
    </row>
    <row r="119" spans="1:11" x14ac:dyDescent="0.2">
      <c r="C119" s="6"/>
      <c r="D119" s="6"/>
      <c r="E119" s="11"/>
      <c r="F119" s="10"/>
      <c r="H119">
        <f t="shared" si="3"/>
        <v>0</v>
      </c>
      <c r="I119" t="b">
        <f t="shared" si="4"/>
        <v>0</v>
      </c>
      <c r="K119" t="b">
        <f t="shared" si="5"/>
        <v>0</v>
      </c>
    </row>
    <row r="120" spans="1:11" x14ac:dyDescent="0.2">
      <c r="C120" s="109"/>
      <c r="D120" s="109"/>
      <c r="E120" s="111"/>
      <c r="F120" s="110"/>
      <c r="H120">
        <f t="shared" si="3"/>
        <v>0</v>
      </c>
      <c r="I120" t="b">
        <f t="shared" si="4"/>
        <v>0</v>
      </c>
      <c r="K120" t="b">
        <f t="shared" si="5"/>
        <v>0</v>
      </c>
    </row>
    <row r="121" spans="1:11" x14ac:dyDescent="0.2">
      <c r="C121" s="120">
        <v>0.23499999999999999</v>
      </c>
      <c r="D121" s="117">
        <v>0.42799999999999999</v>
      </c>
      <c r="E121" s="118">
        <v>0.33799999999999997</v>
      </c>
      <c r="F121" s="113"/>
      <c r="H121">
        <f t="shared" si="3"/>
        <v>0</v>
      </c>
      <c r="I121" t="b">
        <f t="shared" si="4"/>
        <v>0</v>
      </c>
      <c r="K121" t="b">
        <f t="shared" si="5"/>
        <v>0</v>
      </c>
    </row>
    <row r="122" spans="1:11" x14ac:dyDescent="0.2">
      <c r="A122" t="s">
        <v>3</v>
      </c>
      <c r="C122" s="121">
        <v>0.23499999999999999</v>
      </c>
      <c r="D122" s="14">
        <v>0.42799999999999999</v>
      </c>
      <c r="E122" s="15">
        <v>0.33799999999999997</v>
      </c>
      <c r="F122" s="9">
        <f>MAX((D121-C121),(C121-D121))</f>
        <v>0.193</v>
      </c>
      <c r="H122">
        <f t="shared" si="3"/>
        <v>1</v>
      </c>
      <c r="I122" t="b">
        <f t="shared" si="4"/>
        <v>1</v>
      </c>
      <c r="K122" t="b">
        <f t="shared" si="5"/>
        <v>0</v>
      </c>
    </row>
    <row r="123" spans="1:11" x14ac:dyDescent="0.2">
      <c r="C123" s="121"/>
      <c r="D123" s="14"/>
      <c r="E123" s="15"/>
      <c r="F123" s="9"/>
      <c r="H123">
        <f t="shared" si="3"/>
        <v>0</v>
      </c>
      <c r="I123" t="b">
        <f t="shared" si="4"/>
        <v>0</v>
      </c>
      <c r="K123" t="b">
        <f t="shared" si="5"/>
        <v>0</v>
      </c>
    </row>
    <row r="124" spans="1:11" x14ac:dyDescent="0.2">
      <c r="C124" s="13"/>
      <c r="D124" s="13"/>
      <c r="E124" s="8"/>
      <c r="F124" s="7"/>
      <c r="H124">
        <f t="shared" si="3"/>
        <v>0</v>
      </c>
      <c r="I124" t="b">
        <f t="shared" si="4"/>
        <v>0</v>
      </c>
      <c r="K124" t="b">
        <f t="shared" si="5"/>
        <v>0</v>
      </c>
    </row>
    <row r="125" spans="1:11" x14ac:dyDescent="0.2">
      <c r="C125" s="13"/>
      <c r="D125" s="13"/>
      <c r="E125" s="8"/>
      <c r="F125" s="7"/>
      <c r="H125">
        <f t="shared" si="3"/>
        <v>0</v>
      </c>
      <c r="I125" t="b">
        <f t="shared" si="4"/>
        <v>0</v>
      </c>
      <c r="K125" t="b">
        <f t="shared" si="5"/>
        <v>0</v>
      </c>
    </row>
    <row r="126" spans="1:11" x14ac:dyDescent="0.2">
      <c r="C126" s="13"/>
      <c r="D126" s="13"/>
      <c r="E126" s="8"/>
      <c r="F126" s="7"/>
      <c r="H126">
        <f t="shared" si="3"/>
        <v>0</v>
      </c>
      <c r="I126" t="b">
        <f t="shared" si="4"/>
        <v>0</v>
      </c>
      <c r="K126" t="b">
        <f t="shared" si="5"/>
        <v>0</v>
      </c>
    </row>
    <row r="127" spans="1:11" x14ac:dyDescent="0.2">
      <c r="C127" s="13"/>
      <c r="D127" s="13"/>
      <c r="E127" s="8"/>
      <c r="F127" s="7"/>
      <c r="H127">
        <f t="shared" si="3"/>
        <v>0</v>
      </c>
      <c r="I127" t="b">
        <f t="shared" si="4"/>
        <v>0</v>
      </c>
      <c r="K127" t="b">
        <f t="shared" si="5"/>
        <v>0</v>
      </c>
    </row>
    <row r="128" spans="1:11" x14ac:dyDescent="0.2">
      <c r="C128" s="6"/>
      <c r="D128" s="6"/>
      <c r="E128" s="11"/>
      <c r="F128" s="10"/>
      <c r="H128">
        <f t="shared" si="3"/>
        <v>0</v>
      </c>
      <c r="I128" t="b">
        <f t="shared" si="4"/>
        <v>0</v>
      </c>
      <c r="K128" t="b">
        <f t="shared" si="5"/>
        <v>0</v>
      </c>
    </row>
    <row r="129" spans="1:11" x14ac:dyDescent="0.2">
      <c r="C129" s="104"/>
      <c r="D129" s="104"/>
      <c r="E129" s="108"/>
      <c r="F129" s="107"/>
      <c r="H129">
        <f t="shared" si="3"/>
        <v>0</v>
      </c>
      <c r="I129" t="b">
        <f t="shared" si="4"/>
        <v>0</v>
      </c>
      <c r="K129" t="b">
        <f t="shared" si="5"/>
        <v>0</v>
      </c>
    </row>
    <row r="130" spans="1:11" x14ac:dyDescent="0.2">
      <c r="C130" s="120">
        <v>0.23600000000000002</v>
      </c>
      <c r="D130" s="117">
        <v>0.38700000000000001</v>
      </c>
      <c r="E130" s="118">
        <v>0.377</v>
      </c>
      <c r="F130" s="113"/>
      <c r="H130">
        <f t="shared" si="3"/>
        <v>0</v>
      </c>
      <c r="I130" t="b">
        <f t="shared" si="4"/>
        <v>0</v>
      </c>
      <c r="K130" t="b">
        <f t="shared" si="5"/>
        <v>0</v>
      </c>
    </row>
    <row r="131" spans="1:11" x14ac:dyDescent="0.2">
      <c r="A131" t="s">
        <v>3</v>
      </c>
      <c r="C131" s="121">
        <v>0.23600000000000002</v>
      </c>
      <c r="D131" s="14">
        <v>0.38700000000000001</v>
      </c>
      <c r="E131" s="15">
        <v>0.377</v>
      </c>
      <c r="F131" s="9">
        <f>MAX((D130-C130),(C130-D130))</f>
        <v>0.151</v>
      </c>
      <c r="H131">
        <f t="shared" si="3"/>
        <v>1</v>
      </c>
      <c r="I131" t="b">
        <f t="shared" si="4"/>
        <v>1</v>
      </c>
      <c r="K131" t="b">
        <f t="shared" si="5"/>
        <v>0</v>
      </c>
    </row>
    <row r="132" spans="1:11" x14ac:dyDescent="0.2">
      <c r="C132" s="13"/>
      <c r="D132" s="13"/>
      <c r="E132" s="8"/>
      <c r="F132" s="7"/>
      <c r="H132">
        <f t="shared" si="3"/>
        <v>0</v>
      </c>
      <c r="I132" t="b">
        <f t="shared" si="4"/>
        <v>0</v>
      </c>
      <c r="K132" t="b">
        <f t="shared" si="5"/>
        <v>0</v>
      </c>
    </row>
    <row r="133" spans="1:11" x14ac:dyDescent="0.2">
      <c r="C133" s="13"/>
      <c r="D133" s="13"/>
      <c r="E133" s="8"/>
      <c r="F133" s="7"/>
      <c r="H133">
        <f t="shared" ref="H133:H196" si="6">IF(F133&gt;10%,1,0)</f>
        <v>0</v>
      </c>
      <c r="I133" t="b">
        <f t="shared" ref="I133:I196" si="7">AND(A133="REP",H133=1)</f>
        <v>0</v>
      </c>
      <c r="K133" t="b">
        <f t="shared" ref="K133:K196" si="8">AND(A133="DEM",H133=1)</f>
        <v>0</v>
      </c>
    </row>
    <row r="134" spans="1:11" x14ac:dyDescent="0.2">
      <c r="C134" s="13"/>
      <c r="D134" s="13"/>
      <c r="E134" s="8"/>
      <c r="F134" s="7"/>
      <c r="H134">
        <f t="shared" si="6"/>
        <v>0</v>
      </c>
      <c r="I134" t="b">
        <f t="shared" si="7"/>
        <v>0</v>
      </c>
      <c r="K134" t="b">
        <f t="shared" si="8"/>
        <v>0</v>
      </c>
    </row>
    <row r="135" spans="1:11" x14ac:dyDescent="0.2">
      <c r="C135" s="13"/>
      <c r="D135" s="13"/>
      <c r="E135" s="8"/>
      <c r="F135" s="7"/>
      <c r="H135">
        <f t="shared" si="6"/>
        <v>0</v>
      </c>
      <c r="I135" t="b">
        <f t="shared" si="7"/>
        <v>0</v>
      </c>
      <c r="K135" t="b">
        <f t="shared" si="8"/>
        <v>0</v>
      </c>
    </row>
    <row r="136" spans="1:11" x14ac:dyDescent="0.2">
      <c r="C136" s="13"/>
      <c r="D136" s="13"/>
      <c r="E136" s="8"/>
      <c r="F136" s="7"/>
      <c r="H136">
        <f t="shared" si="6"/>
        <v>0</v>
      </c>
      <c r="I136" t="b">
        <f t="shared" si="7"/>
        <v>0</v>
      </c>
      <c r="K136" t="b">
        <f t="shared" si="8"/>
        <v>0</v>
      </c>
    </row>
    <row r="137" spans="1:11" x14ac:dyDescent="0.2">
      <c r="C137" s="13"/>
      <c r="D137" s="13"/>
      <c r="E137" s="8"/>
      <c r="F137" s="7"/>
      <c r="H137">
        <f t="shared" si="6"/>
        <v>0</v>
      </c>
      <c r="I137" t="b">
        <f t="shared" si="7"/>
        <v>0</v>
      </c>
      <c r="K137" t="b">
        <f t="shared" si="8"/>
        <v>0</v>
      </c>
    </row>
    <row r="138" spans="1:11" x14ac:dyDescent="0.2">
      <c r="C138" s="6"/>
      <c r="D138" s="6"/>
      <c r="E138" s="11"/>
      <c r="F138" s="10"/>
      <c r="H138">
        <f t="shared" si="6"/>
        <v>0</v>
      </c>
      <c r="I138" t="b">
        <f t="shared" si="7"/>
        <v>0</v>
      </c>
      <c r="K138" t="b">
        <f t="shared" si="8"/>
        <v>0</v>
      </c>
    </row>
    <row r="139" spans="1:11" x14ac:dyDescent="0.2">
      <c r="C139" s="104"/>
      <c r="D139" s="104"/>
      <c r="E139" s="108"/>
      <c r="F139" s="107"/>
      <c r="H139">
        <f t="shared" si="6"/>
        <v>0</v>
      </c>
      <c r="I139" t="b">
        <f t="shared" si="7"/>
        <v>0</v>
      </c>
      <c r="K139" t="b">
        <f t="shared" si="8"/>
        <v>0</v>
      </c>
    </row>
    <row r="140" spans="1:11" x14ac:dyDescent="0.2">
      <c r="C140" s="122">
        <v>0.254</v>
      </c>
      <c r="D140" s="105">
        <v>0.39299999999999996</v>
      </c>
      <c r="E140" s="106">
        <v>0.35299999999999998</v>
      </c>
      <c r="H140">
        <f t="shared" si="6"/>
        <v>0</v>
      </c>
      <c r="I140" t="b">
        <f t="shared" si="7"/>
        <v>0</v>
      </c>
      <c r="K140" t="b">
        <f t="shared" si="8"/>
        <v>0</v>
      </c>
    </row>
    <row r="141" spans="1:11" x14ac:dyDescent="0.2">
      <c r="A141" t="s">
        <v>3</v>
      </c>
      <c r="C141" s="121">
        <v>0.254</v>
      </c>
      <c r="D141" s="14">
        <v>0.39299999999999996</v>
      </c>
      <c r="E141" s="15">
        <v>0.35299999999999998</v>
      </c>
      <c r="F141" s="9">
        <f>MAX((D140-C140),(C140-D140))</f>
        <v>0.13899999999999996</v>
      </c>
      <c r="H141">
        <f t="shared" si="6"/>
        <v>1</v>
      </c>
      <c r="I141" t="b">
        <f t="shared" si="7"/>
        <v>1</v>
      </c>
      <c r="K141" t="b">
        <f t="shared" si="8"/>
        <v>0</v>
      </c>
    </row>
    <row r="142" spans="1:11" x14ac:dyDescent="0.2">
      <c r="C142" s="13"/>
      <c r="D142" s="13"/>
      <c r="E142" s="8"/>
      <c r="F142" s="7"/>
      <c r="H142">
        <f t="shared" si="6"/>
        <v>0</v>
      </c>
      <c r="I142" t="b">
        <f t="shared" si="7"/>
        <v>0</v>
      </c>
      <c r="K142" t="b">
        <f t="shared" si="8"/>
        <v>0</v>
      </c>
    </row>
    <row r="143" spans="1:11" x14ac:dyDescent="0.2">
      <c r="C143" s="13"/>
      <c r="D143" s="13"/>
      <c r="E143" s="8"/>
      <c r="F143" s="7"/>
      <c r="H143">
        <f t="shared" si="6"/>
        <v>0</v>
      </c>
      <c r="I143" t="b">
        <f t="shared" si="7"/>
        <v>0</v>
      </c>
      <c r="K143" t="b">
        <f t="shared" si="8"/>
        <v>0</v>
      </c>
    </row>
    <row r="144" spans="1:11" x14ac:dyDescent="0.2">
      <c r="C144" s="13"/>
      <c r="D144" s="13"/>
      <c r="E144" s="8"/>
      <c r="F144" s="7"/>
      <c r="H144">
        <f t="shared" si="6"/>
        <v>0</v>
      </c>
      <c r="I144" t="b">
        <f t="shared" si="7"/>
        <v>0</v>
      </c>
      <c r="K144" t="b">
        <f t="shared" si="8"/>
        <v>0</v>
      </c>
    </row>
    <row r="145" spans="1:11" x14ac:dyDescent="0.2">
      <c r="C145" s="13"/>
      <c r="D145" s="13"/>
      <c r="E145" s="8"/>
      <c r="F145" s="7"/>
      <c r="H145">
        <f t="shared" si="6"/>
        <v>0</v>
      </c>
      <c r="I145" t="b">
        <f t="shared" si="7"/>
        <v>0</v>
      </c>
      <c r="K145" t="b">
        <f t="shared" si="8"/>
        <v>0</v>
      </c>
    </row>
    <row r="146" spans="1:11" x14ac:dyDescent="0.2">
      <c r="C146" s="113"/>
      <c r="D146" s="113"/>
      <c r="E146" s="113"/>
      <c r="F146" s="113"/>
      <c r="H146">
        <f t="shared" si="6"/>
        <v>0</v>
      </c>
      <c r="I146" t="b">
        <f t="shared" si="7"/>
        <v>0</v>
      </c>
      <c r="K146" t="b">
        <f t="shared" si="8"/>
        <v>0</v>
      </c>
    </row>
    <row r="147" spans="1:11" x14ac:dyDescent="0.2">
      <c r="C147" s="13"/>
      <c r="D147" s="13"/>
      <c r="E147" s="13"/>
      <c r="F147" s="13"/>
      <c r="H147">
        <f t="shared" si="6"/>
        <v>0</v>
      </c>
      <c r="I147" t="b">
        <f t="shared" si="7"/>
        <v>0</v>
      </c>
      <c r="K147" t="b">
        <f t="shared" si="8"/>
        <v>0</v>
      </c>
    </row>
    <row r="148" spans="1:11" x14ac:dyDescent="0.2">
      <c r="H148">
        <f t="shared" si="6"/>
        <v>0</v>
      </c>
      <c r="I148" t="b">
        <f t="shared" si="7"/>
        <v>0</v>
      </c>
      <c r="K148" t="b">
        <f t="shared" si="8"/>
        <v>0</v>
      </c>
    </row>
    <row r="149" spans="1:11" x14ac:dyDescent="0.2">
      <c r="C149" s="18" t="s">
        <v>1</v>
      </c>
      <c r="D149" s="18" t="s">
        <v>3</v>
      </c>
      <c r="E149" s="19" t="s">
        <v>2</v>
      </c>
      <c r="H149">
        <f t="shared" si="6"/>
        <v>0</v>
      </c>
      <c r="I149" t="b">
        <f t="shared" si="7"/>
        <v>0</v>
      </c>
      <c r="K149" t="b">
        <f t="shared" si="8"/>
        <v>0</v>
      </c>
    </row>
    <row r="150" spans="1:11" x14ac:dyDescent="0.2">
      <c r="C150" s="122">
        <v>0.29299999999999998</v>
      </c>
      <c r="D150" s="105">
        <v>0.36899999999999999</v>
      </c>
      <c r="E150" s="106">
        <v>0.33700000000000002</v>
      </c>
      <c r="F150" s="13"/>
      <c r="H150">
        <f t="shared" si="6"/>
        <v>0</v>
      </c>
      <c r="I150" t="b">
        <f t="shared" si="7"/>
        <v>0</v>
      </c>
      <c r="K150" t="b">
        <f t="shared" si="8"/>
        <v>0</v>
      </c>
    </row>
    <row r="151" spans="1:11" x14ac:dyDescent="0.2">
      <c r="A151" t="s">
        <v>3</v>
      </c>
      <c r="C151" s="121">
        <v>0.29299999999999998</v>
      </c>
      <c r="D151" s="14">
        <v>0.36899999999999999</v>
      </c>
      <c r="E151" s="15">
        <v>0.33700000000000002</v>
      </c>
      <c r="F151" s="9">
        <f>MAX((D150-C150),(C150-D150))</f>
        <v>7.6000000000000012E-2</v>
      </c>
      <c r="H151">
        <f t="shared" si="6"/>
        <v>0</v>
      </c>
      <c r="I151" t="b">
        <f t="shared" si="7"/>
        <v>0</v>
      </c>
      <c r="K151" t="b">
        <f t="shared" si="8"/>
        <v>0</v>
      </c>
    </row>
    <row r="152" spans="1:11" x14ac:dyDescent="0.2">
      <c r="C152" s="13"/>
      <c r="D152" s="13"/>
      <c r="E152" s="8"/>
      <c r="F152" s="7"/>
      <c r="H152">
        <f t="shared" si="6"/>
        <v>0</v>
      </c>
      <c r="I152" t="b">
        <f t="shared" si="7"/>
        <v>0</v>
      </c>
      <c r="K152" t="b">
        <f t="shared" si="8"/>
        <v>0</v>
      </c>
    </row>
    <row r="153" spans="1:11" x14ac:dyDescent="0.2">
      <c r="C153" s="13"/>
      <c r="D153" s="13"/>
      <c r="E153" s="8"/>
      <c r="F153" s="7"/>
      <c r="H153">
        <f t="shared" si="6"/>
        <v>0</v>
      </c>
      <c r="I153" t="b">
        <f t="shared" si="7"/>
        <v>0</v>
      </c>
      <c r="K153" t="b">
        <f t="shared" si="8"/>
        <v>0</v>
      </c>
    </row>
    <row r="154" spans="1:11" x14ac:dyDescent="0.2">
      <c r="C154" s="13"/>
      <c r="D154" s="13"/>
      <c r="E154" s="8"/>
      <c r="F154" s="7"/>
      <c r="H154">
        <f t="shared" si="6"/>
        <v>0</v>
      </c>
      <c r="I154" t="b">
        <f t="shared" si="7"/>
        <v>0</v>
      </c>
      <c r="K154" t="b">
        <f t="shared" si="8"/>
        <v>0</v>
      </c>
    </row>
    <row r="155" spans="1:11" x14ac:dyDescent="0.2">
      <c r="C155" s="13"/>
      <c r="D155" s="13"/>
      <c r="E155" s="8"/>
      <c r="F155" s="7"/>
      <c r="H155">
        <f t="shared" si="6"/>
        <v>0</v>
      </c>
      <c r="I155" t="b">
        <f t="shared" si="7"/>
        <v>0</v>
      </c>
      <c r="K155" t="b">
        <f t="shared" si="8"/>
        <v>0</v>
      </c>
    </row>
    <row r="156" spans="1:11" x14ac:dyDescent="0.2">
      <c r="C156" s="13"/>
      <c r="D156" s="13"/>
      <c r="E156" s="8"/>
      <c r="F156" s="7"/>
      <c r="H156">
        <f t="shared" si="6"/>
        <v>0</v>
      </c>
      <c r="I156" t="b">
        <f t="shared" si="7"/>
        <v>0</v>
      </c>
      <c r="K156" t="b">
        <f t="shared" si="8"/>
        <v>0</v>
      </c>
    </row>
    <row r="157" spans="1:11" x14ac:dyDescent="0.2">
      <c r="C157" s="109"/>
      <c r="D157" s="109"/>
      <c r="E157" s="111"/>
      <c r="F157" s="110"/>
      <c r="H157">
        <f t="shared" si="6"/>
        <v>0</v>
      </c>
      <c r="I157" t="b">
        <f t="shared" si="7"/>
        <v>0</v>
      </c>
      <c r="K157" t="b">
        <f t="shared" si="8"/>
        <v>0</v>
      </c>
    </row>
    <row r="158" spans="1:11" x14ac:dyDescent="0.2">
      <c r="C158" s="122">
        <v>0.39899999999999997</v>
      </c>
      <c r="D158" s="105">
        <v>0.19800000000000001</v>
      </c>
      <c r="E158" s="106">
        <v>0.40200000000000002</v>
      </c>
      <c r="F158" s="13"/>
      <c r="H158">
        <f t="shared" si="6"/>
        <v>0</v>
      </c>
      <c r="I158" t="b">
        <f t="shared" si="7"/>
        <v>0</v>
      </c>
      <c r="K158" t="b">
        <f t="shared" si="8"/>
        <v>0</v>
      </c>
    </row>
    <row r="159" spans="1:11" x14ac:dyDescent="0.2">
      <c r="A159" t="s">
        <v>1</v>
      </c>
      <c r="C159" s="121">
        <v>0.39899999999999997</v>
      </c>
      <c r="D159" s="14">
        <v>0.19800000000000001</v>
      </c>
      <c r="E159" s="15">
        <v>0.40200000000000002</v>
      </c>
      <c r="F159" s="9">
        <f>MAX((D158-C158),(C158-D158))</f>
        <v>0.20099999999999996</v>
      </c>
      <c r="H159">
        <f t="shared" si="6"/>
        <v>1</v>
      </c>
      <c r="I159" t="b">
        <f t="shared" si="7"/>
        <v>0</v>
      </c>
      <c r="K159" t="b">
        <f t="shared" si="8"/>
        <v>1</v>
      </c>
    </row>
    <row r="160" spans="1:11" x14ac:dyDescent="0.2">
      <c r="C160" s="13"/>
      <c r="D160" s="13"/>
      <c r="E160" s="8"/>
      <c r="F160" s="7"/>
      <c r="H160">
        <f t="shared" si="6"/>
        <v>0</v>
      </c>
      <c r="I160" t="b">
        <f t="shared" si="7"/>
        <v>0</v>
      </c>
      <c r="K160" t="b">
        <f t="shared" si="8"/>
        <v>0</v>
      </c>
    </row>
    <row r="161" spans="1:11" x14ac:dyDescent="0.2">
      <c r="C161" s="13"/>
      <c r="D161" s="13"/>
      <c r="E161" s="8"/>
      <c r="F161" s="7"/>
      <c r="H161">
        <f t="shared" si="6"/>
        <v>0</v>
      </c>
      <c r="I161" t="b">
        <f t="shared" si="7"/>
        <v>0</v>
      </c>
      <c r="K161" t="b">
        <f t="shared" si="8"/>
        <v>0</v>
      </c>
    </row>
    <row r="162" spans="1:11" x14ac:dyDescent="0.2">
      <c r="C162" s="13"/>
      <c r="D162" s="13"/>
      <c r="E162" s="8"/>
      <c r="F162" s="7"/>
      <c r="H162">
        <f t="shared" si="6"/>
        <v>0</v>
      </c>
      <c r="I162" t="b">
        <f t="shared" si="7"/>
        <v>0</v>
      </c>
      <c r="K162" t="b">
        <f t="shared" si="8"/>
        <v>0</v>
      </c>
    </row>
    <row r="163" spans="1:11" x14ac:dyDescent="0.2">
      <c r="C163" s="13"/>
      <c r="D163" s="13"/>
      <c r="E163" s="8"/>
      <c r="F163" s="7"/>
      <c r="H163">
        <f t="shared" si="6"/>
        <v>0</v>
      </c>
      <c r="I163" t="b">
        <f t="shared" si="7"/>
        <v>0</v>
      </c>
      <c r="K163" t="b">
        <f t="shared" si="8"/>
        <v>0</v>
      </c>
    </row>
    <row r="164" spans="1:11" x14ac:dyDescent="0.2">
      <c r="C164" s="104"/>
      <c r="D164" s="104"/>
      <c r="E164" s="108"/>
      <c r="F164" s="107"/>
      <c r="H164">
        <f t="shared" si="6"/>
        <v>0</v>
      </c>
      <c r="I164" t="b">
        <f t="shared" si="7"/>
        <v>0</v>
      </c>
      <c r="K164" t="b">
        <f t="shared" si="8"/>
        <v>0</v>
      </c>
    </row>
    <row r="165" spans="1:11" x14ac:dyDescent="0.2">
      <c r="C165" s="122">
        <v>0.28800000000000003</v>
      </c>
      <c r="D165" s="105">
        <v>0.36799999999999999</v>
      </c>
      <c r="E165" s="106">
        <v>0.34399999999999997</v>
      </c>
      <c r="F165" s="13"/>
      <c r="H165">
        <f t="shared" si="6"/>
        <v>0</v>
      </c>
      <c r="I165" t="b">
        <f t="shared" si="7"/>
        <v>0</v>
      </c>
      <c r="K165" t="b">
        <f t="shared" si="8"/>
        <v>0</v>
      </c>
    </row>
    <row r="166" spans="1:11" x14ac:dyDescent="0.2">
      <c r="A166" t="s">
        <v>3</v>
      </c>
      <c r="C166" s="121">
        <v>0.28800000000000003</v>
      </c>
      <c r="D166" s="14">
        <v>0.36799999999999999</v>
      </c>
      <c r="E166" s="15">
        <v>0.34399999999999997</v>
      </c>
      <c r="F166" s="9">
        <f>MAX((D165-C165),(C165-D165))</f>
        <v>7.999999999999996E-2</v>
      </c>
      <c r="H166">
        <f t="shared" si="6"/>
        <v>0</v>
      </c>
      <c r="I166" t="b">
        <f t="shared" si="7"/>
        <v>0</v>
      </c>
      <c r="K166" t="b">
        <f t="shared" si="8"/>
        <v>0</v>
      </c>
    </row>
    <row r="167" spans="1:11" x14ac:dyDescent="0.2">
      <c r="C167" s="13"/>
      <c r="D167" s="13"/>
      <c r="E167" s="8"/>
      <c r="F167" s="7"/>
      <c r="H167">
        <f t="shared" si="6"/>
        <v>0</v>
      </c>
      <c r="I167" t="b">
        <f t="shared" si="7"/>
        <v>0</v>
      </c>
      <c r="K167" t="b">
        <f t="shared" si="8"/>
        <v>0</v>
      </c>
    </row>
    <row r="168" spans="1:11" x14ac:dyDescent="0.2">
      <c r="C168" s="13"/>
      <c r="D168" s="13"/>
      <c r="E168" s="8"/>
      <c r="F168" s="7"/>
      <c r="H168">
        <f t="shared" si="6"/>
        <v>0</v>
      </c>
      <c r="I168" t="b">
        <f t="shared" si="7"/>
        <v>0</v>
      </c>
      <c r="K168" t="b">
        <f t="shared" si="8"/>
        <v>0</v>
      </c>
    </row>
    <row r="169" spans="1:11" x14ac:dyDescent="0.2">
      <c r="C169" s="13"/>
      <c r="D169" s="13"/>
      <c r="E169" s="8"/>
      <c r="F169" s="7"/>
      <c r="H169">
        <f t="shared" si="6"/>
        <v>0</v>
      </c>
      <c r="I169" t="b">
        <f t="shared" si="7"/>
        <v>0</v>
      </c>
      <c r="K169" t="b">
        <f t="shared" si="8"/>
        <v>0</v>
      </c>
    </row>
    <row r="170" spans="1:11" x14ac:dyDescent="0.2">
      <c r="C170" s="13"/>
      <c r="D170" s="13"/>
      <c r="E170" s="8"/>
      <c r="F170" s="7"/>
      <c r="H170">
        <f t="shared" si="6"/>
        <v>0</v>
      </c>
      <c r="I170" t="b">
        <f t="shared" si="7"/>
        <v>0</v>
      </c>
      <c r="K170" t="b">
        <f t="shared" si="8"/>
        <v>0</v>
      </c>
    </row>
    <row r="171" spans="1:11" x14ac:dyDescent="0.2">
      <c r="C171" s="13"/>
      <c r="D171" s="13"/>
      <c r="E171" s="8"/>
      <c r="F171" s="7"/>
      <c r="H171">
        <f t="shared" si="6"/>
        <v>0</v>
      </c>
      <c r="I171" t="b">
        <f t="shared" si="7"/>
        <v>0</v>
      </c>
      <c r="K171" t="b">
        <f t="shared" si="8"/>
        <v>0</v>
      </c>
    </row>
    <row r="172" spans="1:11" x14ac:dyDescent="0.2">
      <c r="C172" s="13"/>
      <c r="D172" s="13"/>
      <c r="E172" s="8"/>
      <c r="F172" s="7"/>
      <c r="H172">
        <f t="shared" si="6"/>
        <v>0</v>
      </c>
      <c r="I172" t="b">
        <f t="shared" si="7"/>
        <v>0</v>
      </c>
      <c r="K172" t="b">
        <f t="shared" si="8"/>
        <v>0</v>
      </c>
    </row>
    <row r="173" spans="1:11" x14ac:dyDescent="0.2">
      <c r="C173" s="104"/>
      <c r="D173" s="104"/>
      <c r="E173" s="108"/>
      <c r="F173" s="107"/>
      <c r="H173">
        <f t="shared" si="6"/>
        <v>0</v>
      </c>
      <c r="I173" t="b">
        <f t="shared" si="7"/>
        <v>0</v>
      </c>
      <c r="K173" t="b">
        <f t="shared" si="8"/>
        <v>0</v>
      </c>
    </row>
    <row r="174" spans="1:11" x14ac:dyDescent="0.2">
      <c r="C174" s="122">
        <v>0.28899999999999998</v>
      </c>
      <c r="D174" s="105">
        <v>0.377</v>
      </c>
      <c r="E174" s="106">
        <v>0.33399999999999996</v>
      </c>
      <c r="F174" s="13"/>
      <c r="H174">
        <f t="shared" si="6"/>
        <v>0</v>
      </c>
      <c r="I174" t="b">
        <f t="shared" si="7"/>
        <v>0</v>
      </c>
      <c r="K174" t="b">
        <f t="shared" si="8"/>
        <v>0</v>
      </c>
    </row>
    <row r="175" spans="1:11" x14ac:dyDescent="0.2">
      <c r="A175" t="s">
        <v>3</v>
      </c>
      <c r="C175" s="121">
        <v>0.28899999999999998</v>
      </c>
      <c r="D175" s="14">
        <v>0.377</v>
      </c>
      <c r="E175" s="15">
        <v>0.33399999999999996</v>
      </c>
      <c r="F175" s="9">
        <f>MAX((D174-C174),(C174-D174))</f>
        <v>8.8000000000000023E-2</v>
      </c>
      <c r="H175">
        <f t="shared" si="6"/>
        <v>0</v>
      </c>
      <c r="I175" t="b">
        <f t="shared" si="7"/>
        <v>0</v>
      </c>
      <c r="K175" t="b">
        <f t="shared" si="8"/>
        <v>0</v>
      </c>
    </row>
    <row r="176" spans="1:11" x14ac:dyDescent="0.2">
      <c r="C176" s="13"/>
      <c r="D176" s="13"/>
      <c r="E176" s="8"/>
      <c r="F176" s="7"/>
      <c r="H176">
        <f t="shared" si="6"/>
        <v>0</v>
      </c>
      <c r="I176" t="b">
        <f t="shared" si="7"/>
        <v>0</v>
      </c>
      <c r="K176" t="b">
        <f t="shared" si="8"/>
        <v>0</v>
      </c>
    </row>
    <row r="177" spans="1:11" x14ac:dyDescent="0.2">
      <c r="C177" s="13"/>
      <c r="D177" s="13"/>
      <c r="E177" s="8"/>
      <c r="F177" s="7"/>
      <c r="H177">
        <f t="shared" si="6"/>
        <v>0</v>
      </c>
      <c r="I177" t="b">
        <f t="shared" si="7"/>
        <v>0</v>
      </c>
      <c r="K177" t="b">
        <f t="shared" si="8"/>
        <v>0</v>
      </c>
    </row>
    <row r="178" spans="1:11" x14ac:dyDescent="0.2">
      <c r="C178" s="13"/>
      <c r="D178" s="13"/>
      <c r="E178" s="8"/>
      <c r="F178" s="7"/>
      <c r="H178">
        <f t="shared" si="6"/>
        <v>0</v>
      </c>
      <c r="I178" t="b">
        <f t="shared" si="7"/>
        <v>0</v>
      </c>
      <c r="K178" t="b">
        <f t="shared" si="8"/>
        <v>0</v>
      </c>
    </row>
    <row r="179" spans="1:11" x14ac:dyDescent="0.2">
      <c r="C179" s="13"/>
      <c r="D179" s="13"/>
      <c r="E179" s="8"/>
      <c r="F179" s="7"/>
      <c r="H179">
        <f t="shared" si="6"/>
        <v>0</v>
      </c>
      <c r="I179" t="b">
        <f t="shared" si="7"/>
        <v>0</v>
      </c>
      <c r="K179" t="b">
        <f t="shared" si="8"/>
        <v>0</v>
      </c>
    </row>
    <row r="180" spans="1:11" x14ac:dyDescent="0.2">
      <c r="C180" s="6"/>
      <c r="D180" s="6"/>
      <c r="E180" s="11"/>
      <c r="F180" s="10"/>
      <c r="H180">
        <f t="shared" si="6"/>
        <v>0</v>
      </c>
      <c r="I180" t="b">
        <f t="shared" si="7"/>
        <v>0</v>
      </c>
      <c r="K180" t="b">
        <f t="shared" si="8"/>
        <v>0</v>
      </c>
    </row>
    <row r="181" spans="1:11" x14ac:dyDescent="0.2">
      <c r="C181" s="126"/>
      <c r="D181" s="126"/>
      <c r="E181" s="126"/>
      <c r="F181" s="126"/>
      <c r="H181">
        <f t="shared" si="6"/>
        <v>0</v>
      </c>
      <c r="I181" t="b">
        <f t="shared" si="7"/>
        <v>0</v>
      </c>
      <c r="K181" t="b">
        <f t="shared" si="8"/>
        <v>0</v>
      </c>
    </row>
    <row r="182" spans="1:11" x14ac:dyDescent="0.2">
      <c r="C182" s="3"/>
      <c r="D182" s="3"/>
      <c r="E182" s="3"/>
      <c r="F182" s="3"/>
      <c r="H182">
        <f t="shared" si="6"/>
        <v>0</v>
      </c>
      <c r="I182" t="b">
        <f t="shared" si="7"/>
        <v>0</v>
      </c>
      <c r="K182" t="b">
        <f t="shared" si="8"/>
        <v>0</v>
      </c>
    </row>
    <row r="183" spans="1:11" x14ac:dyDescent="0.2">
      <c r="C183" s="3"/>
      <c r="D183" s="3"/>
      <c r="E183" s="3"/>
      <c r="F183" s="3"/>
      <c r="H183">
        <f t="shared" si="6"/>
        <v>0</v>
      </c>
      <c r="I183" t="b">
        <f t="shared" si="7"/>
        <v>0</v>
      </c>
      <c r="K183" t="b">
        <f t="shared" si="8"/>
        <v>0</v>
      </c>
    </row>
    <row r="184" spans="1:11" x14ac:dyDescent="0.2">
      <c r="C184" s="3"/>
      <c r="D184" s="3"/>
      <c r="E184" s="3"/>
      <c r="F184" s="3"/>
      <c r="H184">
        <f t="shared" si="6"/>
        <v>0</v>
      </c>
      <c r="I184" t="b">
        <f t="shared" si="7"/>
        <v>0</v>
      </c>
      <c r="K184" t="b">
        <f t="shared" si="8"/>
        <v>0</v>
      </c>
    </row>
    <row r="185" spans="1:11" x14ac:dyDescent="0.2">
      <c r="H185">
        <f t="shared" si="6"/>
        <v>0</v>
      </c>
      <c r="I185" t="b">
        <f t="shared" si="7"/>
        <v>0</v>
      </c>
      <c r="K185" t="b">
        <f t="shared" si="8"/>
        <v>0</v>
      </c>
    </row>
    <row r="186" spans="1:11" x14ac:dyDescent="0.2">
      <c r="C186" s="18" t="s">
        <v>1</v>
      </c>
      <c r="D186" s="18" t="s">
        <v>3</v>
      </c>
      <c r="E186" s="19" t="s">
        <v>2</v>
      </c>
      <c r="H186">
        <f t="shared" si="6"/>
        <v>0</v>
      </c>
      <c r="I186" t="b">
        <f t="shared" si="7"/>
        <v>0</v>
      </c>
      <c r="K186" t="b">
        <f t="shared" si="8"/>
        <v>0</v>
      </c>
    </row>
    <row r="187" spans="1:11" x14ac:dyDescent="0.2">
      <c r="C187" s="120">
        <v>0.23</v>
      </c>
      <c r="D187" s="117">
        <v>0.44900000000000001</v>
      </c>
      <c r="E187" s="118">
        <v>0.32100000000000001</v>
      </c>
      <c r="F187" s="113"/>
      <c r="H187">
        <f t="shared" si="6"/>
        <v>0</v>
      </c>
      <c r="I187" t="b">
        <f t="shared" si="7"/>
        <v>0</v>
      </c>
      <c r="K187" t="b">
        <f t="shared" si="8"/>
        <v>0</v>
      </c>
    </row>
    <row r="188" spans="1:11" x14ac:dyDescent="0.2">
      <c r="A188" t="s">
        <v>3</v>
      </c>
      <c r="C188" s="121">
        <v>0.23</v>
      </c>
      <c r="D188" s="14">
        <v>0.44900000000000001</v>
      </c>
      <c r="E188" s="15">
        <v>0.32100000000000001</v>
      </c>
      <c r="F188" s="9">
        <f>MAX((D187-C187),(C187-D187))</f>
        <v>0.219</v>
      </c>
      <c r="H188">
        <f t="shared" si="6"/>
        <v>1</v>
      </c>
      <c r="I188" t="b">
        <f t="shared" si="7"/>
        <v>1</v>
      </c>
      <c r="K188" t="b">
        <f t="shared" si="8"/>
        <v>0</v>
      </c>
    </row>
    <row r="189" spans="1:11" x14ac:dyDescent="0.2">
      <c r="C189" s="13"/>
      <c r="D189" s="13"/>
      <c r="E189" s="8"/>
      <c r="F189" s="7"/>
      <c r="H189">
        <f t="shared" si="6"/>
        <v>0</v>
      </c>
      <c r="I189" t="b">
        <f t="shared" si="7"/>
        <v>0</v>
      </c>
      <c r="K189" t="b">
        <f t="shared" si="8"/>
        <v>0</v>
      </c>
    </row>
    <row r="190" spans="1:11" x14ac:dyDescent="0.2">
      <c r="C190" s="13"/>
      <c r="D190" s="13"/>
      <c r="E190" s="8"/>
      <c r="F190" s="7"/>
      <c r="H190">
        <f t="shared" si="6"/>
        <v>0</v>
      </c>
      <c r="I190" t="b">
        <f t="shared" si="7"/>
        <v>0</v>
      </c>
      <c r="K190" t="b">
        <f t="shared" si="8"/>
        <v>0</v>
      </c>
    </row>
    <row r="191" spans="1:11" x14ac:dyDescent="0.2">
      <c r="C191" s="6"/>
      <c r="D191" s="6"/>
      <c r="E191" s="11"/>
      <c r="F191" s="10"/>
      <c r="H191">
        <f t="shared" si="6"/>
        <v>0</v>
      </c>
      <c r="I191" t="b">
        <f t="shared" si="7"/>
        <v>0</v>
      </c>
      <c r="K191" t="b">
        <f t="shared" si="8"/>
        <v>0</v>
      </c>
    </row>
    <row r="192" spans="1:11" x14ac:dyDescent="0.2">
      <c r="C192" s="104"/>
      <c r="D192" s="104"/>
      <c r="E192" s="108"/>
      <c r="F192" s="107"/>
      <c r="H192">
        <f t="shared" si="6"/>
        <v>0</v>
      </c>
      <c r="I192" t="b">
        <f t="shared" si="7"/>
        <v>0</v>
      </c>
      <c r="K192" t="b">
        <f t="shared" si="8"/>
        <v>0</v>
      </c>
    </row>
    <row r="193" spans="1:11" x14ac:dyDescent="0.2">
      <c r="C193" s="120">
        <v>0.217</v>
      </c>
      <c r="D193" s="117">
        <v>0.45200000000000001</v>
      </c>
      <c r="E193" s="118">
        <v>0.33100000000000002</v>
      </c>
      <c r="F193" s="113"/>
      <c r="H193">
        <f t="shared" si="6"/>
        <v>0</v>
      </c>
      <c r="I193" t="b">
        <f t="shared" si="7"/>
        <v>0</v>
      </c>
      <c r="K193" t="b">
        <f t="shared" si="8"/>
        <v>0</v>
      </c>
    </row>
    <row r="194" spans="1:11" x14ac:dyDescent="0.2">
      <c r="A194" t="s">
        <v>3</v>
      </c>
      <c r="C194" s="121">
        <v>0.217</v>
      </c>
      <c r="D194" s="14">
        <v>0.45200000000000001</v>
      </c>
      <c r="E194" s="15">
        <v>0.33100000000000002</v>
      </c>
      <c r="F194" s="9">
        <f>MAX((D193-C193),(C193-D193))</f>
        <v>0.23500000000000001</v>
      </c>
      <c r="H194">
        <f t="shared" si="6"/>
        <v>1</v>
      </c>
      <c r="I194" t="b">
        <f t="shared" si="7"/>
        <v>1</v>
      </c>
      <c r="K194" t="b">
        <f t="shared" si="8"/>
        <v>0</v>
      </c>
    </row>
    <row r="195" spans="1:11" x14ac:dyDescent="0.2">
      <c r="C195" s="13"/>
      <c r="D195" s="13"/>
      <c r="E195" s="8"/>
      <c r="F195" s="7"/>
      <c r="H195">
        <f t="shared" si="6"/>
        <v>0</v>
      </c>
      <c r="I195" t="b">
        <f t="shared" si="7"/>
        <v>0</v>
      </c>
      <c r="K195" t="b">
        <f t="shared" si="8"/>
        <v>0</v>
      </c>
    </row>
    <row r="196" spans="1:11" x14ac:dyDescent="0.2">
      <c r="C196" s="13"/>
      <c r="D196" s="13"/>
      <c r="E196" s="8"/>
      <c r="F196" s="7"/>
      <c r="H196">
        <f t="shared" si="6"/>
        <v>0</v>
      </c>
      <c r="I196" t="b">
        <f t="shared" si="7"/>
        <v>0</v>
      </c>
      <c r="K196" t="b">
        <f t="shared" si="8"/>
        <v>0</v>
      </c>
    </row>
    <row r="197" spans="1:11" x14ac:dyDescent="0.2">
      <c r="C197" s="13"/>
      <c r="D197" s="13"/>
      <c r="E197" s="8"/>
      <c r="F197" s="7"/>
      <c r="H197">
        <f t="shared" ref="H197:H260" si="9">IF(F197&gt;10%,1,0)</f>
        <v>0</v>
      </c>
      <c r="I197" t="b">
        <f t="shared" ref="I197:I260" si="10">AND(A197="REP",H197=1)</f>
        <v>0</v>
      </c>
      <c r="K197" t="b">
        <f t="shared" ref="K197:K260" si="11">AND(A197="DEM",H197=1)</f>
        <v>0</v>
      </c>
    </row>
    <row r="198" spans="1:11" x14ac:dyDescent="0.2">
      <c r="C198" s="6"/>
      <c r="D198" s="6"/>
      <c r="E198" s="11"/>
      <c r="F198" s="10"/>
      <c r="H198">
        <f t="shared" si="9"/>
        <v>0</v>
      </c>
      <c r="I198" t="b">
        <f t="shared" si="10"/>
        <v>0</v>
      </c>
      <c r="K198" t="b">
        <f t="shared" si="11"/>
        <v>0</v>
      </c>
    </row>
    <row r="199" spans="1:11" x14ac:dyDescent="0.2">
      <c r="C199" s="109"/>
      <c r="D199" s="109"/>
      <c r="E199" s="111"/>
      <c r="F199" s="110"/>
      <c r="H199">
        <f t="shared" si="9"/>
        <v>0</v>
      </c>
      <c r="I199" t="b">
        <f t="shared" si="10"/>
        <v>0</v>
      </c>
      <c r="K199" t="b">
        <f t="shared" si="11"/>
        <v>0</v>
      </c>
    </row>
    <row r="200" spans="1:11" x14ac:dyDescent="0.2">
      <c r="C200" s="120">
        <v>0.39100000000000001</v>
      </c>
      <c r="D200" s="117">
        <v>0.248</v>
      </c>
      <c r="E200" s="118">
        <v>0.29099999999999998</v>
      </c>
      <c r="F200" s="113"/>
      <c r="H200">
        <f t="shared" si="9"/>
        <v>0</v>
      </c>
      <c r="I200" t="b">
        <f t="shared" si="10"/>
        <v>0</v>
      </c>
      <c r="K200" t="b">
        <f t="shared" si="11"/>
        <v>0</v>
      </c>
    </row>
    <row r="201" spans="1:11" x14ac:dyDescent="0.2">
      <c r="A201" t="s">
        <v>1</v>
      </c>
      <c r="C201" s="121">
        <v>0.39100000000000001</v>
      </c>
      <c r="D201" s="14">
        <v>0.248</v>
      </c>
      <c r="E201" s="15">
        <v>0.36099999999999999</v>
      </c>
      <c r="F201" s="9">
        <f>MAX((D201-C201),(C201-D201))</f>
        <v>0.14300000000000002</v>
      </c>
      <c r="H201">
        <f t="shared" si="9"/>
        <v>1</v>
      </c>
      <c r="I201" t="b">
        <f t="shared" si="10"/>
        <v>0</v>
      </c>
      <c r="K201" t="b">
        <f t="shared" si="11"/>
        <v>1</v>
      </c>
    </row>
    <row r="202" spans="1:11" x14ac:dyDescent="0.2">
      <c r="C202" s="13"/>
      <c r="D202" s="13"/>
      <c r="E202" s="8"/>
      <c r="F202" s="7"/>
      <c r="H202">
        <f t="shared" si="9"/>
        <v>0</v>
      </c>
      <c r="I202" t="b">
        <f t="shared" si="10"/>
        <v>0</v>
      </c>
      <c r="K202" t="b">
        <f t="shared" si="11"/>
        <v>0</v>
      </c>
    </row>
    <row r="203" spans="1:11" x14ac:dyDescent="0.2">
      <c r="C203" s="13"/>
      <c r="D203" s="13"/>
      <c r="E203" s="8"/>
      <c r="F203" s="7"/>
      <c r="H203">
        <f t="shared" si="9"/>
        <v>0</v>
      </c>
      <c r="I203" t="b">
        <f t="shared" si="10"/>
        <v>0</v>
      </c>
      <c r="K203" t="b">
        <f t="shared" si="11"/>
        <v>0</v>
      </c>
    </row>
    <row r="204" spans="1:11" x14ac:dyDescent="0.2">
      <c r="C204" s="13"/>
      <c r="D204" s="13"/>
      <c r="E204" s="8"/>
      <c r="F204" s="7"/>
      <c r="H204">
        <f t="shared" si="9"/>
        <v>0</v>
      </c>
      <c r="I204" t="b">
        <f t="shared" si="10"/>
        <v>0</v>
      </c>
      <c r="K204" t="b">
        <f t="shared" si="11"/>
        <v>0</v>
      </c>
    </row>
    <row r="205" spans="1:11" x14ac:dyDescent="0.2">
      <c r="C205" s="13"/>
      <c r="D205" s="13"/>
      <c r="E205" s="8"/>
      <c r="F205" s="7"/>
      <c r="H205">
        <f t="shared" si="9"/>
        <v>0</v>
      </c>
      <c r="I205" t="b">
        <f t="shared" si="10"/>
        <v>0</v>
      </c>
      <c r="K205" t="b">
        <f t="shared" si="11"/>
        <v>0</v>
      </c>
    </row>
    <row r="206" spans="1:11" x14ac:dyDescent="0.2">
      <c r="C206" s="13"/>
      <c r="D206" s="13"/>
      <c r="E206" s="8"/>
      <c r="F206" s="7"/>
      <c r="H206">
        <f t="shared" si="9"/>
        <v>0</v>
      </c>
      <c r="I206" t="b">
        <f t="shared" si="10"/>
        <v>0</v>
      </c>
      <c r="K206" t="b">
        <f t="shared" si="11"/>
        <v>0</v>
      </c>
    </row>
    <row r="207" spans="1:11" x14ac:dyDescent="0.2">
      <c r="C207" s="13"/>
      <c r="D207" s="13"/>
      <c r="E207" s="8"/>
      <c r="F207" s="7"/>
      <c r="H207">
        <f t="shared" si="9"/>
        <v>0</v>
      </c>
      <c r="I207" t="b">
        <f t="shared" si="10"/>
        <v>0</v>
      </c>
      <c r="K207" t="b">
        <f t="shared" si="11"/>
        <v>0</v>
      </c>
    </row>
    <row r="208" spans="1:11" x14ac:dyDescent="0.2">
      <c r="C208" s="13"/>
      <c r="D208" s="13"/>
      <c r="E208" s="8"/>
      <c r="F208" s="7"/>
      <c r="H208">
        <f t="shared" si="9"/>
        <v>0</v>
      </c>
      <c r="I208" t="b">
        <f t="shared" si="10"/>
        <v>0</v>
      </c>
      <c r="K208" t="b">
        <f t="shared" si="11"/>
        <v>0</v>
      </c>
    </row>
    <row r="209" spans="1:11" x14ac:dyDescent="0.2">
      <c r="C209" s="6"/>
      <c r="D209" s="6"/>
      <c r="E209" s="11"/>
      <c r="F209" s="10"/>
      <c r="H209">
        <f t="shared" si="9"/>
        <v>0</v>
      </c>
      <c r="I209" t="b">
        <f t="shared" si="10"/>
        <v>0</v>
      </c>
      <c r="K209" t="b">
        <f t="shared" si="11"/>
        <v>0</v>
      </c>
    </row>
    <row r="210" spans="1:11" x14ac:dyDescent="0.2">
      <c r="C210" s="104"/>
      <c r="D210" s="104"/>
      <c r="E210" s="108"/>
      <c r="F210" s="107"/>
      <c r="H210">
        <f t="shared" si="9"/>
        <v>0</v>
      </c>
      <c r="I210" t="b">
        <f t="shared" si="10"/>
        <v>0</v>
      </c>
      <c r="K210" t="b">
        <f t="shared" si="11"/>
        <v>0</v>
      </c>
    </row>
    <row r="211" spans="1:11" x14ac:dyDescent="0.2">
      <c r="C211" s="120">
        <v>0.22699999999999998</v>
      </c>
      <c r="D211" s="117">
        <v>0.45899999999999996</v>
      </c>
      <c r="E211" s="118">
        <v>0.314</v>
      </c>
      <c r="F211" s="113"/>
      <c r="H211">
        <f t="shared" si="9"/>
        <v>0</v>
      </c>
      <c r="I211" t="b">
        <f t="shared" si="10"/>
        <v>0</v>
      </c>
      <c r="K211" t="b">
        <f t="shared" si="11"/>
        <v>0</v>
      </c>
    </row>
    <row r="212" spans="1:11" x14ac:dyDescent="0.2">
      <c r="A212" t="s">
        <v>3</v>
      </c>
      <c r="C212" s="121">
        <v>0.22699999999999998</v>
      </c>
      <c r="D212" s="14">
        <v>0.45899999999999996</v>
      </c>
      <c r="E212" s="15">
        <v>0.314</v>
      </c>
      <c r="F212" s="9">
        <f>MAX((D211-C211),(C211-D211))</f>
        <v>0.23199999999999998</v>
      </c>
      <c r="H212">
        <f t="shared" si="9"/>
        <v>1</v>
      </c>
      <c r="I212" t="b">
        <f t="shared" si="10"/>
        <v>1</v>
      </c>
      <c r="K212" t="b">
        <f t="shared" si="11"/>
        <v>0</v>
      </c>
    </row>
    <row r="213" spans="1:11" x14ac:dyDescent="0.2">
      <c r="C213" s="13"/>
      <c r="D213" s="13"/>
      <c r="E213" s="8"/>
      <c r="F213" s="7"/>
      <c r="H213">
        <f t="shared" si="9"/>
        <v>0</v>
      </c>
      <c r="I213" t="b">
        <f t="shared" si="10"/>
        <v>0</v>
      </c>
      <c r="K213" t="b">
        <f t="shared" si="11"/>
        <v>0</v>
      </c>
    </row>
    <row r="214" spans="1:11" x14ac:dyDescent="0.2">
      <c r="C214" s="13"/>
      <c r="D214" s="13"/>
      <c r="E214" s="8"/>
      <c r="F214" s="7"/>
      <c r="H214">
        <f t="shared" si="9"/>
        <v>0</v>
      </c>
      <c r="I214" t="b">
        <f t="shared" si="10"/>
        <v>0</v>
      </c>
      <c r="K214" t="b">
        <f t="shared" si="11"/>
        <v>0</v>
      </c>
    </row>
    <row r="215" spans="1:11" x14ac:dyDescent="0.2">
      <c r="C215" s="13"/>
      <c r="D215" s="13"/>
      <c r="E215" s="8"/>
      <c r="F215" s="7"/>
      <c r="H215">
        <f t="shared" si="9"/>
        <v>0</v>
      </c>
      <c r="I215" t="b">
        <f t="shared" si="10"/>
        <v>0</v>
      </c>
      <c r="K215" t="b">
        <f t="shared" si="11"/>
        <v>0</v>
      </c>
    </row>
    <row r="216" spans="1:11" x14ac:dyDescent="0.2">
      <c r="C216" s="13"/>
      <c r="D216" s="13"/>
      <c r="E216" s="8"/>
      <c r="F216" s="7"/>
      <c r="H216">
        <f t="shared" si="9"/>
        <v>0</v>
      </c>
      <c r="I216" t="b">
        <f t="shared" si="10"/>
        <v>0</v>
      </c>
      <c r="K216" t="b">
        <f t="shared" si="11"/>
        <v>0</v>
      </c>
    </row>
    <row r="217" spans="1:11" x14ac:dyDescent="0.2">
      <c r="C217" s="13"/>
      <c r="D217" s="13"/>
      <c r="E217" s="8"/>
      <c r="F217" s="7"/>
      <c r="H217">
        <f t="shared" si="9"/>
        <v>0</v>
      </c>
      <c r="I217" t="b">
        <f t="shared" si="10"/>
        <v>0</v>
      </c>
      <c r="K217" t="b">
        <f t="shared" si="11"/>
        <v>0</v>
      </c>
    </row>
    <row r="218" spans="1:11" x14ac:dyDescent="0.2">
      <c r="C218" s="13"/>
      <c r="D218" s="13"/>
      <c r="E218" s="8"/>
      <c r="F218" s="7"/>
      <c r="H218">
        <f t="shared" si="9"/>
        <v>0</v>
      </c>
      <c r="I218" t="b">
        <f t="shared" si="10"/>
        <v>0</v>
      </c>
      <c r="K218" t="b">
        <f t="shared" si="11"/>
        <v>0</v>
      </c>
    </row>
    <row r="219" spans="1:11" x14ac:dyDescent="0.2">
      <c r="C219" s="113"/>
      <c r="D219" s="113"/>
      <c r="E219" s="113"/>
      <c r="F219" s="113"/>
      <c r="H219">
        <f t="shared" si="9"/>
        <v>0</v>
      </c>
      <c r="I219" t="b">
        <f t="shared" si="10"/>
        <v>0</v>
      </c>
      <c r="K219" t="b">
        <f t="shared" si="11"/>
        <v>0</v>
      </c>
    </row>
    <row r="220" spans="1:11" x14ac:dyDescent="0.2">
      <c r="C220" s="13"/>
      <c r="D220" s="13"/>
      <c r="E220" s="13"/>
      <c r="F220" s="13"/>
      <c r="H220">
        <f t="shared" si="9"/>
        <v>0</v>
      </c>
      <c r="I220" t="b">
        <f t="shared" si="10"/>
        <v>0</v>
      </c>
      <c r="K220" t="b">
        <f t="shared" si="11"/>
        <v>0</v>
      </c>
    </row>
    <row r="221" spans="1:11" x14ac:dyDescent="0.2">
      <c r="C221" s="13"/>
      <c r="D221" s="13"/>
      <c r="E221" s="13"/>
      <c r="F221" s="13"/>
      <c r="H221">
        <f t="shared" si="9"/>
        <v>0</v>
      </c>
      <c r="I221" t="b">
        <f t="shared" si="10"/>
        <v>0</v>
      </c>
      <c r="K221" t="b">
        <f t="shared" si="11"/>
        <v>0</v>
      </c>
    </row>
    <row r="222" spans="1:11" x14ac:dyDescent="0.2">
      <c r="H222">
        <f t="shared" si="9"/>
        <v>0</v>
      </c>
      <c r="I222" t="b">
        <f t="shared" si="10"/>
        <v>0</v>
      </c>
      <c r="K222" t="b">
        <f t="shared" si="11"/>
        <v>0</v>
      </c>
    </row>
    <row r="223" spans="1:11" x14ac:dyDescent="0.2">
      <c r="C223" s="18" t="s">
        <v>1</v>
      </c>
      <c r="D223" s="18" t="s">
        <v>3</v>
      </c>
      <c r="E223" s="19" t="s">
        <v>2</v>
      </c>
      <c r="H223">
        <f t="shared" si="9"/>
        <v>0</v>
      </c>
      <c r="I223" t="b">
        <f t="shared" si="10"/>
        <v>0</v>
      </c>
      <c r="K223" t="b">
        <f t="shared" si="11"/>
        <v>0</v>
      </c>
    </row>
    <row r="224" spans="1:11" x14ac:dyDescent="0.2">
      <c r="C224" s="120">
        <v>0.33</v>
      </c>
      <c r="D224" s="117">
        <v>0.25800000000000001</v>
      </c>
      <c r="E224" s="118">
        <v>0.41100000000000003</v>
      </c>
      <c r="F224" s="113"/>
      <c r="H224">
        <f t="shared" si="9"/>
        <v>0</v>
      </c>
      <c r="I224" t="b">
        <f t="shared" si="10"/>
        <v>0</v>
      </c>
      <c r="K224" t="b">
        <f t="shared" si="11"/>
        <v>0</v>
      </c>
    </row>
    <row r="225" spans="1:11" x14ac:dyDescent="0.2">
      <c r="A225" t="s">
        <v>1</v>
      </c>
      <c r="C225" s="121">
        <v>0.33</v>
      </c>
      <c r="D225" s="14">
        <v>0.25800000000000001</v>
      </c>
      <c r="E225" s="15">
        <v>0.41100000000000003</v>
      </c>
      <c r="F225" s="9">
        <f>MAX((D224-C224),(C224-D224))</f>
        <v>7.2000000000000008E-2</v>
      </c>
      <c r="H225">
        <f t="shared" si="9"/>
        <v>0</v>
      </c>
      <c r="I225" t="b">
        <f t="shared" si="10"/>
        <v>0</v>
      </c>
      <c r="K225" t="b">
        <f t="shared" si="11"/>
        <v>0</v>
      </c>
    </row>
    <row r="226" spans="1:11" x14ac:dyDescent="0.2">
      <c r="C226" s="121"/>
      <c r="D226" s="14"/>
      <c r="E226" s="15"/>
      <c r="F226" s="9"/>
      <c r="H226">
        <f t="shared" si="9"/>
        <v>0</v>
      </c>
      <c r="I226" t="b">
        <f t="shared" si="10"/>
        <v>0</v>
      </c>
      <c r="K226" t="b">
        <f t="shared" si="11"/>
        <v>0</v>
      </c>
    </row>
    <row r="227" spans="1:11" x14ac:dyDescent="0.2">
      <c r="C227" s="13"/>
      <c r="D227" s="13"/>
      <c r="E227" s="8"/>
      <c r="F227" s="7"/>
      <c r="H227">
        <f t="shared" si="9"/>
        <v>0</v>
      </c>
      <c r="I227" t="b">
        <f t="shared" si="10"/>
        <v>0</v>
      </c>
      <c r="K227" t="b">
        <f t="shared" si="11"/>
        <v>0</v>
      </c>
    </row>
    <row r="228" spans="1:11" x14ac:dyDescent="0.2">
      <c r="C228" s="13"/>
      <c r="D228" s="13"/>
      <c r="E228" s="8"/>
      <c r="F228" s="7"/>
      <c r="H228">
        <f t="shared" si="9"/>
        <v>0</v>
      </c>
      <c r="I228" t="b">
        <f t="shared" si="10"/>
        <v>0</v>
      </c>
      <c r="K228" t="b">
        <f t="shared" si="11"/>
        <v>0</v>
      </c>
    </row>
    <row r="229" spans="1:11" x14ac:dyDescent="0.2">
      <c r="C229" s="13"/>
      <c r="D229" s="13"/>
      <c r="E229" s="8"/>
      <c r="F229" s="7"/>
      <c r="H229">
        <f t="shared" si="9"/>
        <v>0</v>
      </c>
      <c r="I229" t="b">
        <f t="shared" si="10"/>
        <v>0</v>
      </c>
      <c r="K229" t="b">
        <f t="shared" si="11"/>
        <v>0</v>
      </c>
    </row>
    <row r="230" spans="1:11" x14ac:dyDescent="0.2">
      <c r="C230" s="13"/>
      <c r="D230" s="13"/>
      <c r="E230" s="8"/>
      <c r="F230" s="7"/>
      <c r="H230">
        <f t="shared" si="9"/>
        <v>0</v>
      </c>
      <c r="I230" t="b">
        <f t="shared" si="10"/>
        <v>0</v>
      </c>
      <c r="K230" t="b">
        <f t="shared" si="11"/>
        <v>0</v>
      </c>
    </row>
    <row r="231" spans="1:11" x14ac:dyDescent="0.2">
      <c r="C231" s="13"/>
      <c r="D231" s="13"/>
      <c r="E231" s="8"/>
      <c r="F231" s="7"/>
      <c r="H231">
        <f t="shared" si="9"/>
        <v>0</v>
      </c>
      <c r="I231" t="b">
        <f t="shared" si="10"/>
        <v>0</v>
      </c>
      <c r="K231" t="b">
        <f t="shared" si="11"/>
        <v>0</v>
      </c>
    </row>
    <row r="232" spans="1:11" x14ac:dyDescent="0.2">
      <c r="C232" s="13"/>
      <c r="D232" s="13"/>
      <c r="E232" s="8"/>
      <c r="F232" s="7"/>
      <c r="H232">
        <f t="shared" si="9"/>
        <v>0</v>
      </c>
      <c r="I232" t="b">
        <f t="shared" si="10"/>
        <v>0</v>
      </c>
      <c r="K232" t="b">
        <f t="shared" si="11"/>
        <v>0</v>
      </c>
    </row>
    <row r="233" spans="1:11" x14ac:dyDescent="0.2">
      <c r="C233" s="13"/>
      <c r="D233" s="13"/>
      <c r="E233" s="8"/>
      <c r="F233" s="7"/>
      <c r="H233">
        <f t="shared" si="9"/>
        <v>0</v>
      </c>
      <c r="I233" t="b">
        <f t="shared" si="10"/>
        <v>0</v>
      </c>
      <c r="K233" t="b">
        <f t="shared" si="11"/>
        <v>0</v>
      </c>
    </row>
    <row r="234" spans="1:11" x14ac:dyDescent="0.2">
      <c r="C234" s="13"/>
      <c r="D234" s="13"/>
      <c r="E234" s="8"/>
      <c r="F234" s="7"/>
      <c r="H234">
        <f t="shared" si="9"/>
        <v>0</v>
      </c>
      <c r="I234" t="b">
        <f t="shared" si="10"/>
        <v>0</v>
      </c>
      <c r="K234" t="b">
        <f t="shared" si="11"/>
        <v>0</v>
      </c>
    </row>
    <row r="235" spans="1:11" x14ac:dyDescent="0.2">
      <c r="C235" s="6"/>
      <c r="D235" s="6"/>
      <c r="E235" s="11"/>
      <c r="F235" s="10"/>
      <c r="H235">
        <f t="shared" si="9"/>
        <v>0</v>
      </c>
      <c r="I235" t="b">
        <f t="shared" si="10"/>
        <v>0</v>
      </c>
      <c r="K235" t="b">
        <f t="shared" si="11"/>
        <v>0</v>
      </c>
    </row>
    <row r="236" spans="1:11" x14ac:dyDescent="0.2">
      <c r="C236" s="104"/>
      <c r="D236" s="104"/>
      <c r="E236" s="108"/>
      <c r="F236" s="107"/>
      <c r="H236">
        <f t="shared" si="9"/>
        <v>0</v>
      </c>
      <c r="I236" t="b">
        <f t="shared" si="10"/>
        <v>0</v>
      </c>
      <c r="K236" t="b">
        <f t="shared" si="11"/>
        <v>0</v>
      </c>
    </row>
    <row r="237" spans="1:11" x14ac:dyDescent="0.2">
      <c r="C237" s="120">
        <v>0.47799999999999998</v>
      </c>
      <c r="D237" s="117">
        <v>0.14599999999999999</v>
      </c>
      <c r="E237" s="118">
        <v>0.376</v>
      </c>
      <c r="F237" s="113"/>
      <c r="H237">
        <f t="shared" si="9"/>
        <v>0</v>
      </c>
      <c r="I237" t="b">
        <f t="shared" si="10"/>
        <v>0</v>
      </c>
      <c r="K237" t="b">
        <f t="shared" si="11"/>
        <v>0</v>
      </c>
    </row>
    <row r="238" spans="1:11" x14ac:dyDescent="0.2">
      <c r="A238" t="s">
        <v>1</v>
      </c>
      <c r="C238" s="121">
        <v>0.47799999999999998</v>
      </c>
      <c r="D238" s="14">
        <v>0.14599999999999999</v>
      </c>
      <c r="E238" s="15">
        <v>0.376</v>
      </c>
      <c r="F238" s="9">
        <f>MAX((D237-C237),(C237-D237))</f>
        <v>0.33199999999999996</v>
      </c>
      <c r="H238">
        <f t="shared" si="9"/>
        <v>1</v>
      </c>
      <c r="I238" t="b">
        <f t="shared" si="10"/>
        <v>0</v>
      </c>
      <c r="K238" t="b">
        <f t="shared" si="11"/>
        <v>1</v>
      </c>
    </row>
    <row r="239" spans="1:11" x14ac:dyDescent="0.2">
      <c r="C239" s="13"/>
      <c r="D239" s="13"/>
      <c r="E239" s="8"/>
      <c r="F239" s="7"/>
      <c r="H239">
        <f t="shared" si="9"/>
        <v>0</v>
      </c>
      <c r="I239" t="b">
        <f t="shared" si="10"/>
        <v>0</v>
      </c>
      <c r="K239" t="b">
        <f t="shared" si="11"/>
        <v>0</v>
      </c>
    </row>
    <row r="240" spans="1:11" x14ac:dyDescent="0.2">
      <c r="C240" s="13"/>
      <c r="D240" s="13"/>
      <c r="E240" s="8"/>
      <c r="F240" s="7"/>
      <c r="H240">
        <f t="shared" si="9"/>
        <v>0</v>
      </c>
      <c r="I240" t="b">
        <f t="shared" si="10"/>
        <v>0</v>
      </c>
      <c r="K240" t="b">
        <f t="shared" si="11"/>
        <v>0</v>
      </c>
    </row>
    <row r="241" spans="1:11" x14ac:dyDescent="0.2">
      <c r="C241" s="13"/>
      <c r="D241" s="13"/>
      <c r="E241" s="8"/>
      <c r="F241" s="7"/>
      <c r="H241">
        <f t="shared" si="9"/>
        <v>0</v>
      </c>
      <c r="I241" t="b">
        <f t="shared" si="10"/>
        <v>0</v>
      </c>
      <c r="K241" t="b">
        <f t="shared" si="11"/>
        <v>0</v>
      </c>
    </row>
    <row r="242" spans="1:11" x14ac:dyDescent="0.2">
      <c r="C242" s="13"/>
      <c r="D242" s="13"/>
      <c r="E242" s="8"/>
      <c r="F242" s="7"/>
      <c r="H242">
        <f t="shared" si="9"/>
        <v>0</v>
      </c>
      <c r="I242" t="b">
        <f t="shared" si="10"/>
        <v>0</v>
      </c>
      <c r="K242" t="b">
        <f t="shared" si="11"/>
        <v>0</v>
      </c>
    </row>
    <row r="243" spans="1:11" x14ac:dyDescent="0.2">
      <c r="C243" s="13"/>
      <c r="D243" s="13"/>
      <c r="E243" s="8"/>
      <c r="F243" s="7"/>
      <c r="H243">
        <f t="shared" si="9"/>
        <v>0</v>
      </c>
      <c r="I243" t="b">
        <f t="shared" si="10"/>
        <v>0</v>
      </c>
      <c r="K243" t="b">
        <f t="shared" si="11"/>
        <v>0</v>
      </c>
    </row>
    <row r="244" spans="1:11" x14ac:dyDescent="0.2">
      <c r="C244" s="13"/>
      <c r="D244" s="13"/>
      <c r="E244" s="8"/>
      <c r="F244" s="7"/>
      <c r="H244">
        <f t="shared" si="9"/>
        <v>0</v>
      </c>
      <c r="I244" t="b">
        <f t="shared" si="10"/>
        <v>0</v>
      </c>
      <c r="K244" t="b">
        <f t="shared" si="11"/>
        <v>0</v>
      </c>
    </row>
    <row r="245" spans="1:11" x14ac:dyDescent="0.2">
      <c r="C245" s="6"/>
      <c r="D245" s="6"/>
      <c r="E245" s="11"/>
      <c r="F245" s="10"/>
      <c r="H245">
        <f t="shared" si="9"/>
        <v>0</v>
      </c>
      <c r="I245" t="b">
        <f t="shared" si="10"/>
        <v>0</v>
      </c>
      <c r="K245" t="b">
        <f t="shared" si="11"/>
        <v>0</v>
      </c>
    </row>
    <row r="246" spans="1:11" x14ac:dyDescent="0.2">
      <c r="C246" s="109"/>
      <c r="D246" s="109"/>
      <c r="E246" s="111"/>
      <c r="F246" s="110"/>
      <c r="H246">
        <f t="shared" si="9"/>
        <v>0</v>
      </c>
      <c r="I246" t="b">
        <f t="shared" si="10"/>
        <v>0</v>
      </c>
      <c r="K246" t="b">
        <f t="shared" si="11"/>
        <v>0</v>
      </c>
    </row>
    <row r="247" spans="1:11" x14ac:dyDescent="0.2">
      <c r="C247" s="120">
        <v>0.29199999999999998</v>
      </c>
      <c r="D247" s="117">
        <v>0.40200000000000002</v>
      </c>
      <c r="E247" s="118">
        <v>0.30599999999999999</v>
      </c>
      <c r="F247" s="113"/>
      <c r="H247">
        <f t="shared" si="9"/>
        <v>0</v>
      </c>
      <c r="I247" t="b">
        <f t="shared" si="10"/>
        <v>0</v>
      </c>
      <c r="K247" t="b">
        <f t="shared" si="11"/>
        <v>0</v>
      </c>
    </row>
    <row r="248" spans="1:11" x14ac:dyDescent="0.2">
      <c r="A248" t="s">
        <v>3</v>
      </c>
      <c r="C248" s="121">
        <v>0.29199999999999998</v>
      </c>
      <c r="D248" s="14">
        <v>0.40200000000000002</v>
      </c>
      <c r="E248" s="15">
        <v>0.30599999999999999</v>
      </c>
      <c r="F248" s="9">
        <f>MAX((D247-C247),(C247-D247))</f>
        <v>0.11000000000000004</v>
      </c>
      <c r="H248">
        <f t="shared" si="9"/>
        <v>1</v>
      </c>
      <c r="I248" t="b">
        <f t="shared" si="10"/>
        <v>1</v>
      </c>
      <c r="K248" t="b">
        <f t="shared" si="11"/>
        <v>0</v>
      </c>
    </row>
    <row r="249" spans="1:11" x14ac:dyDescent="0.2">
      <c r="C249" s="121"/>
      <c r="D249" s="14"/>
      <c r="E249" s="15"/>
      <c r="F249" s="9"/>
      <c r="H249">
        <f t="shared" si="9"/>
        <v>0</v>
      </c>
      <c r="I249" t="b">
        <f t="shared" si="10"/>
        <v>0</v>
      </c>
      <c r="K249" t="b">
        <f t="shared" si="11"/>
        <v>0</v>
      </c>
    </row>
    <row r="250" spans="1:11" x14ac:dyDescent="0.2">
      <c r="C250" s="13"/>
      <c r="D250" s="13"/>
      <c r="E250" s="8"/>
      <c r="F250" s="7"/>
      <c r="H250">
        <f t="shared" si="9"/>
        <v>0</v>
      </c>
      <c r="I250" t="b">
        <f t="shared" si="10"/>
        <v>0</v>
      </c>
      <c r="K250" t="b">
        <f t="shared" si="11"/>
        <v>0</v>
      </c>
    </row>
    <row r="251" spans="1:11" x14ac:dyDescent="0.2">
      <c r="C251" s="13"/>
      <c r="D251" s="13"/>
      <c r="E251" s="8"/>
      <c r="F251" s="7"/>
      <c r="H251">
        <f t="shared" si="9"/>
        <v>0</v>
      </c>
      <c r="I251" t="b">
        <f t="shared" si="10"/>
        <v>0</v>
      </c>
      <c r="K251" t="b">
        <f t="shared" si="11"/>
        <v>0</v>
      </c>
    </row>
    <row r="252" spans="1:11" x14ac:dyDescent="0.2">
      <c r="C252" s="13"/>
      <c r="D252" s="13"/>
      <c r="E252" s="8"/>
      <c r="F252" s="7"/>
      <c r="H252">
        <f t="shared" si="9"/>
        <v>0</v>
      </c>
      <c r="I252" t="b">
        <f t="shared" si="10"/>
        <v>0</v>
      </c>
      <c r="K252" t="b">
        <f t="shared" si="11"/>
        <v>0</v>
      </c>
    </row>
    <row r="253" spans="1:11" x14ac:dyDescent="0.2">
      <c r="C253" s="13"/>
      <c r="D253" s="13"/>
      <c r="E253" s="8"/>
      <c r="F253" s="7"/>
      <c r="H253">
        <f t="shared" si="9"/>
        <v>0</v>
      </c>
      <c r="I253" t="b">
        <f t="shared" si="10"/>
        <v>0</v>
      </c>
      <c r="K253" t="b">
        <f t="shared" si="11"/>
        <v>0</v>
      </c>
    </row>
    <row r="254" spans="1:11" x14ac:dyDescent="0.2">
      <c r="C254" s="113"/>
      <c r="D254" s="113"/>
      <c r="E254" s="113"/>
      <c r="F254" s="113"/>
      <c r="H254">
        <f t="shared" si="9"/>
        <v>0</v>
      </c>
      <c r="I254" t="b">
        <f t="shared" si="10"/>
        <v>0</v>
      </c>
      <c r="K254" t="b">
        <f t="shared" si="11"/>
        <v>0</v>
      </c>
    </row>
    <row r="255" spans="1:11" x14ac:dyDescent="0.2">
      <c r="C255" s="13"/>
      <c r="D255" s="13"/>
      <c r="E255" s="13"/>
      <c r="F255" s="13"/>
      <c r="H255">
        <f t="shared" si="9"/>
        <v>0</v>
      </c>
      <c r="I255" t="b">
        <f t="shared" si="10"/>
        <v>0</v>
      </c>
      <c r="K255" t="b">
        <f t="shared" si="11"/>
        <v>0</v>
      </c>
    </row>
    <row r="256" spans="1:11" x14ac:dyDescent="0.2">
      <c r="H256">
        <f t="shared" si="9"/>
        <v>0</v>
      </c>
      <c r="I256" t="b">
        <f t="shared" si="10"/>
        <v>0</v>
      </c>
      <c r="K256" t="b">
        <f t="shared" si="11"/>
        <v>0</v>
      </c>
    </row>
    <row r="257" spans="1:11" x14ac:dyDescent="0.2">
      <c r="C257" s="18" t="s">
        <v>1</v>
      </c>
      <c r="D257" s="18" t="s">
        <v>3</v>
      </c>
      <c r="E257" s="19" t="s">
        <v>2</v>
      </c>
      <c r="H257">
        <f t="shared" si="9"/>
        <v>0</v>
      </c>
      <c r="I257" t="b">
        <f t="shared" si="10"/>
        <v>0</v>
      </c>
      <c r="K257" t="b">
        <f t="shared" si="11"/>
        <v>0</v>
      </c>
    </row>
    <row r="258" spans="1:11" x14ac:dyDescent="0.2">
      <c r="C258" s="120">
        <v>0.39500000000000002</v>
      </c>
      <c r="D258" s="117">
        <v>0.215</v>
      </c>
      <c r="E258" s="118">
        <v>0.39</v>
      </c>
      <c r="F258" s="113"/>
      <c r="H258">
        <f t="shared" si="9"/>
        <v>0</v>
      </c>
      <c r="I258" t="b">
        <f t="shared" si="10"/>
        <v>0</v>
      </c>
      <c r="K258" t="b">
        <f t="shared" si="11"/>
        <v>0</v>
      </c>
    </row>
    <row r="259" spans="1:11" x14ac:dyDescent="0.2">
      <c r="A259" t="s">
        <v>1</v>
      </c>
      <c r="C259" s="121">
        <v>0.39500000000000002</v>
      </c>
      <c r="D259" s="14">
        <v>0.215</v>
      </c>
      <c r="E259" s="15">
        <v>0.39</v>
      </c>
      <c r="F259" s="9">
        <f>MAX((D258-C258),(C258-D258))</f>
        <v>0.18000000000000002</v>
      </c>
      <c r="H259">
        <f t="shared" si="9"/>
        <v>1</v>
      </c>
      <c r="I259" t="b">
        <f t="shared" si="10"/>
        <v>0</v>
      </c>
      <c r="K259" t="b">
        <f t="shared" si="11"/>
        <v>1</v>
      </c>
    </row>
    <row r="260" spans="1:11" x14ac:dyDescent="0.2">
      <c r="C260" s="13"/>
      <c r="D260" s="13"/>
      <c r="E260" s="8"/>
      <c r="F260" s="7"/>
      <c r="H260">
        <f t="shared" si="9"/>
        <v>0</v>
      </c>
      <c r="I260" t="b">
        <f t="shared" si="10"/>
        <v>0</v>
      </c>
      <c r="K260" t="b">
        <f t="shared" si="11"/>
        <v>0</v>
      </c>
    </row>
    <row r="261" spans="1:11" x14ac:dyDescent="0.2">
      <c r="C261" s="13"/>
      <c r="D261" s="13"/>
      <c r="E261" s="8"/>
      <c r="F261" s="7"/>
      <c r="H261">
        <f t="shared" ref="H261:H266" si="12">IF(F261&gt;10%,1,0)</f>
        <v>0</v>
      </c>
      <c r="I261" t="b">
        <f t="shared" ref="I261:I266" si="13">AND(A261="REP",H261=1)</f>
        <v>0</v>
      </c>
      <c r="K261" t="b">
        <f t="shared" ref="K261:K266" si="14">AND(A261="DEM",H261=1)</f>
        <v>0</v>
      </c>
    </row>
    <row r="262" spans="1:11" x14ac:dyDescent="0.2">
      <c r="C262" s="13"/>
      <c r="D262" s="13"/>
      <c r="E262" s="8"/>
      <c r="F262" s="7"/>
      <c r="H262">
        <f t="shared" si="12"/>
        <v>0</v>
      </c>
      <c r="I262" t="b">
        <f t="shared" si="13"/>
        <v>0</v>
      </c>
      <c r="K262" t="b">
        <f t="shared" si="14"/>
        <v>0</v>
      </c>
    </row>
    <row r="263" spans="1:11" x14ac:dyDescent="0.2">
      <c r="C263" s="6"/>
      <c r="D263" s="6"/>
      <c r="E263" s="11"/>
      <c r="F263" s="10"/>
      <c r="H263">
        <f t="shared" si="12"/>
        <v>0</v>
      </c>
      <c r="I263" t="b">
        <f t="shared" si="13"/>
        <v>0</v>
      </c>
      <c r="K263" t="b">
        <f t="shared" si="14"/>
        <v>0</v>
      </c>
    </row>
    <row r="264" spans="1:11" x14ac:dyDescent="0.2">
      <c r="C264" s="109"/>
      <c r="D264" s="109"/>
      <c r="E264" s="111"/>
      <c r="F264" s="110"/>
      <c r="H264">
        <f t="shared" si="12"/>
        <v>0</v>
      </c>
      <c r="I264" t="b">
        <f t="shared" si="13"/>
        <v>0</v>
      </c>
      <c r="K264" t="b">
        <f t="shared" si="14"/>
        <v>0</v>
      </c>
    </row>
    <row r="265" spans="1:11" x14ac:dyDescent="0.2">
      <c r="C265" s="120">
        <v>0.38600000000000001</v>
      </c>
      <c r="D265" s="117">
        <v>0.24</v>
      </c>
      <c r="E265" s="118">
        <v>0.374</v>
      </c>
      <c r="F265" s="113"/>
      <c r="H265">
        <f t="shared" si="12"/>
        <v>0</v>
      </c>
      <c r="I265" t="b">
        <f t="shared" si="13"/>
        <v>0</v>
      </c>
      <c r="K265" t="b">
        <f t="shared" si="14"/>
        <v>0</v>
      </c>
    </row>
    <row r="266" spans="1:11" x14ac:dyDescent="0.2">
      <c r="A266" t="s">
        <v>1</v>
      </c>
      <c r="C266" s="121">
        <v>0.38600000000000001</v>
      </c>
      <c r="D266" s="14">
        <v>0.24</v>
      </c>
      <c r="E266" s="15">
        <v>0.374</v>
      </c>
      <c r="F266" s="9">
        <f>MAX((D265-C265),(C265-D265))</f>
        <v>0.14600000000000002</v>
      </c>
      <c r="H266">
        <f t="shared" si="12"/>
        <v>1</v>
      </c>
      <c r="I266" t="b">
        <f t="shared" si="13"/>
        <v>0</v>
      </c>
      <c r="K266" t="b">
        <f t="shared" si="14"/>
        <v>1</v>
      </c>
    </row>
    <row r="267" spans="1:11" x14ac:dyDescent="0.2">
      <c r="C267" s="13"/>
      <c r="D267" s="13"/>
      <c r="E267" s="8"/>
      <c r="F267" s="7"/>
    </row>
    <row r="268" spans="1:11" x14ac:dyDescent="0.2">
      <c r="C268" s="13"/>
      <c r="D268" s="13"/>
      <c r="E268" s="8"/>
      <c r="F268" s="7"/>
    </row>
    <row r="269" spans="1:11" x14ac:dyDescent="0.2">
      <c r="C269" s="13"/>
      <c r="D269" s="13"/>
      <c r="E269" s="8"/>
      <c r="F269" s="7"/>
    </row>
    <row r="270" spans="1:11" x14ac:dyDescent="0.2">
      <c r="C270" s="13"/>
      <c r="D270" s="13"/>
      <c r="E270" s="8"/>
      <c r="F270" s="7"/>
    </row>
    <row r="271" spans="1:11" x14ac:dyDescent="0.2">
      <c r="C271" s="113"/>
      <c r="D271" s="113"/>
      <c r="E271" s="113"/>
      <c r="F271" s="113"/>
    </row>
    <row r="272" spans="1:11" x14ac:dyDescent="0.2">
      <c r="C272" s="13"/>
      <c r="D272" s="13"/>
      <c r="E272" s="13"/>
      <c r="F272" s="13"/>
    </row>
    <row r="273" spans="3:6" x14ac:dyDescent="0.2">
      <c r="C273" s="13"/>
      <c r="D273" s="13"/>
      <c r="E273" s="13"/>
      <c r="F273" s="13"/>
    </row>
    <row r="274" spans="3:6" x14ac:dyDescent="0.2">
      <c r="C274" s="13"/>
      <c r="D274" s="13"/>
      <c r="E274" s="13"/>
      <c r="F274" s="13"/>
    </row>
    <row r="275" spans="3:6" x14ac:dyDescent="0.2">
      <c r="C275" s="13"/>
      <c r="D275" s="13"/>
      <c r="E275" s="13"/>
      <c r="F275" s="13"/>
    </row>
    <row r="276" spans="3:6" x14ac:dyDescent="0.2">
      <c r="C276" s="13"/>
      <c r="D276" s="13"/>
      <c r="E276" s="13"/>
      <c r="F276" s="13"/>
    </row>
    <row r="277" spans="3:6" x14ac:dyDescent="0.2">
      <c r="C277" s="13"/>
      <c r="D277" s="13"/>
      <c r="E277" s="13"/>
      <c r="F277" s="13"/>
    </row>
    <row r="278" spans="3:6" x14ac:dyDescent="0.2">
      <c r="C278" s="13"/>
      <c r="D278" s="13"/>
      <c r="E278" s="13"/>
      <c r="F278" s="13"/>
    </row>
    <row r="279" spans="3:6" x14ac:dyDescent="0.2">
      <c r="C279" s="13"/>
      <c r="D279" s="13"/>
      <c r="E279" s="13"/>
      <c r="F279" s="13"/>
    </row>
    <row r="280" spans="3:6" x14ac:dyDescent="0.2">
      <c r="C280" s="13"/>
      <c r="D280" s="13"/>
      <c r="E280" s="13"/>
      <c r="F280" s="13"/>
    </row>
    <row r="281" spans="3:6" x14ac:dyDescent="0.2">
      <c r="C281" s="13"/>
      <c r="D281" s="13"/>
      <c r="E281" s="13"/>
      <c r="F281" s="13"/>
    </row>
    <row r="282" spans="3:6" x14ac:dyDescent="0.2">
      <c r="C282" s="13"/>
      <c r="D282" s="13"/>
      <c r="E282" s="13"/>
      <c r="F282" s="13"/>
    </row>
    <row r="283" spans="3:6" x14ac:dyDescent="0.2">
      <c r="C283" s="13"/>
      <c r="D283" s="13"/>
      <c r="E283" s="13"/>
      <c r="F283" s="13"/>
    </row>
    <row r="284" spans="3:6" x14ac:dyDescent="0.2">
      <c r="C284" s="13"/>
      <c r="D284" s="13"/>
      <c r="E284" s="13"/>
      <c r="F284" s="13"/>
    </row>
    <row r="285" spans="3:6" x14ac:dyDescent="0.2">
      <c r="C285" s="13"/>
      <c r="D285" s="13"/>
      <c r="E285" s="13"/>
      <c r="F285" s="13"/>
    </row>
    <row r="286" spans="3:6" x14ac:dyDescent="0.2">
      <c r="C286" s="13"/>
      <c r="D286" s="13"/>
      <c r="E286" s="13"/>
      <c r="F286" s="13"/>
    </row>
    <row r="287" spans="3:6" x14ac:dyDescent="0.2">
      <c r="C287" s="13"/>
      <c r="D287" s="13"/>
      <c r="E287" s="13"/>
      <c r="F287" s="13"/>
    </row>
    <row r="288" spans="3:6" x14ac:dyDescent="0.2">
      <c r="C288" s="13"/>
      <c r="D288" s="13"/>
      <c r="E288" s="13"/>
      <c r="F288" s="13"/>
    </row>
    <row r="289" spans="3:6" x14ac:dyDescent="0.2">
      <c r="C289" s="13"/>
      <c r="D289" s="13"/>
      <c r="E289" s="13"/>
      <c r="F289" s="13"/>
    </row>
    <row r="290" spans="3:6" x14ac:dyDescent="0.2">
      <c r="C290" s="13"/>
      <c r="D290" s="13"/>
      <c r="E290" s="13"/>
      <c r="F290" s="13"/>
    </row>
    <row r="291" spans="3:6" x14ac:dyDescent="0.2">
      <c r="C291" s="13"/>
      <c r="D291" s="13"/>
      <c r="E291" s="13"/>
      <c r="F291" s="13"/>
    </row>
    <row r="292" spans="3:6" x14ac:dyDescent="0.2">
      <c r="C292" s="13"/>
      <c r="D292" s="13"/>
      <c r="E292" s="13"/>
      <c r="F292" s="13"/>
    </row>
    <row r="293" spans="3:6" x14ac:dyDescent="0.2">
      <c r="C293" s="13"/>
      <c r="D293" s="13"/>
      <c r="E293" s="13"/>
      <c r="F293" s="13"/>
    </row>
    <row r="294" spans="3:6" x14ac:dyDescent="0.2">
      <c r="C294" s="13"/>
      <c r="D294" s="13"/>
      <c r="E294" s="13"/>
      <c r="F294" s="13"/>
    </row>
    <row r="295" spans="3:6" x14ac:dyDescent="0.2">
      <c r="C295" s="13"/>
      <c r="D295" s="13"/>
      <c r="E295" s="13"/>
      <c r="F295" s="13"/>
    </row>
    <row r="296" spans="3:6" x14ac:dyDescent="0.2">
      <c r="C296" s="13"/>
      <c r="D296" s="13"/>
      <c r="E296" s="13"/>
      <c r="F296" s="13"/>
    </row>
    <row r="297" spans="3:6" x14ac:dyDescent="0.2">
      <c r="C297" s="13"/>
      <c r="D297" s="13"/>
      <c r="E297" s="13"/>
      <c r="F297" s="13"/>
    </row>
    <row r="298" spans="3:6" x14ac:dyDescent="0.2">
      <c r="C298" s="13"/>
      <c r="D298" s="13"/>
      <c r="E298" s="13"/>
      <c r="F298" s="13"/>
    </row>
    <row r="299" spans="3:6" x14ac:dyDescent="0.2">
      <c r="C299" s="13"/>
      <c r="D299" s="13"/>
      <c r="E299" s="13"/>
      <c r="F299" s="13"/>
    </row>
    <row r="300" spans="3:6" x14ac:dyDescent="0.2">
      <c r="C300" s="13"/>
      <c r="D300" s="13"/>
      <c r="E300" s="13"/>
      <c r="F300" s="13"/>
    </row>
    <row r="301" spans="3:6" x14ac:dyDescent="0.2">
      <c r="C301" s="13"/>
      <c r="D301" s="13"/>
      <c r="E301" s="13"/>
      <c r="F301" s="13"/>
    </row>
    <row r="302" spans="3:6" x14ac:dyDescent="0.2">
      <c r="C302" s="13"/>
      <c r="D302" s="13"/>
      <c r="E302" s="13"/>
      <c r="F302" s="13"/>
    </row>
    <row r="303" spans="3:6" x14ac:dyDescent="0.2">
      <c r="C303" s="13"/>
      <c r="D303" s="13"/>
      <c r="E303" s="13"/>
      <c r="F303" s="13"/>
    </row>
    <row r="304" spans="3:6" x14ac:dyDescent="0.2">
      <c r="C304" s="13"/>
      <c r="D304" s="13"/>
      <c r="E304" s="13"/>
      <c r="F304" s="13"/>
    </row>
    <row r="305" spans="3:6" x14ac:dyDescent="0.2">
      <c r="C305" s="13"/>
      <c r="D305" s="13"/>
      <c r="E305" s="13"/>
      <c r="F305" s="13"/>
    </row>
    <row r="306" spans="3:6" x14ac:dyDescent="0.2">
      <c r="C306" s="13"/>
      <c r="D306" s="13"/>
      <c r="E306" s="13"/>
      <c r="F306" s="13"/>
    </row>
    <row r="307" spans="3:6" x14ac:dyDescent="0.2">
      <c r="C307" s="13"/>
      <c r="D307" s="13"/>
      <c r="E307" s="13"/>
      <c r="F307" s="13"/>
    </row>
    <row r="308" spans="3:6" x14ac:dyDescent="0.2">
      <c r="C308" s="13"/>
      <c r="D308" s="13"/>
      <c r="E308" s="13"/>
      <c r="F308" s="13"/>
    </row>
    <row r="309" spans="3:6" x14ac:dyDescent="0.2">
      <c r="C309" s="13"/>
      <c r="D309" s="13"/>
      <c r="E309" s="13"/>
      <c r="F309" s="13"/>
    </row>
    <row r="310" spans="3:6" x14ac:dyDescent="0.2">
      <c r="C310" s="13"/>
      <c r="D310" s="13"/>
      <c r="E310" s="13"/>
      <c r="F310" s="13"/>
    </row>
    <row r="311" spans="3:6" x14ac:dyDescent="0.2">
      <c r="C311" s="13"/>
      <c r="D311" s="13"/>
      <c r="E311" s="13"/>
      <c r="F311" s="13"/>
    </row>
    <row r="312" spans="3:6" x14ac:dyDescent="0.2">
      <c r="C312" s="13"/>
      <c r="D312" s="13"/>
      <c r="E312" s="13"/>
      <c r="F312" s="13"/>
    </row>
    <row r="313" spans="3:6" x14ac:dyDescent="0.2">
      <c r="C313" s="13"/>
      <c r="D313" s="13"/>
      <c r="E313" s="13"/>
      <c r="F313" s="13"/>
    </row>
    <row r="314" spans="3:6" x14ac:dyDescent="0.2">
      <c r="C314" s="13"/>
      <c r="D314" s="13"/>
      <c r="E314" s="13"/>
      <c r="F314" s="13"/>
    </row>
    <row r="315" spans="3:6" x14ac:dyDescent="0.2">
      <c r="C315" s="13"/>
      <c r="D315" s="13"/>
      <c r="E315" s="13"/>
      <c r="F315" s="13"/>
    </row>
    <row r="316" spans="3:6" x14ac:dyDescent="0.2">
      <c r="C316" s="13"/>
      <c r="D316" s="13"/>
      <c r="E316" s="13"/>
      <c r="F316" s="13"/>
    </row>
    <row r="317" spans="3:6" x14ac:dyDescent="0.2">
      <c r="C317" s="13"/>
      <c r="D317" s="13"/>
      <c r="E317" s="13"/>
      <c r="F317" s="13"/>
    </row>
    <row r="318" spans="3:6" x14ac:dyDescent="0.2">
      <c r="C318" s="13"/>
      <c r="D318" s="13"/>
      <c r="E318" s="13"/>
      <c r="F318" s="13"/>
    </row>
    <row r="319" spans="3:6" x14ac:dyDescent="0.2">
      <c r="C319" s="13"/>
      <c r="D319" s="13"/>
      <c r="E319" s="13"/>
      <c r="F319" s="13"/>
    </row>
    <row r="320" spans="3:6" x14ac:dyDescent="0.2">
      <c r="C320" s="13"/>
      <c r="D320" s="13"/>
      <c r="E320" s="13"/>
      <c r="F320" s="13"/>
    </row>
    <row r="321" spans="3:6" x14ac:dyDescent="0.2">
      <c r="C321" s="13"/>
      <c r="D321" s="13"/>
      <c r="E321" s="13"/>
      <c r="F321" s="13"/>
    </row>
    <row r="322" spans="3:6" x14ac:dyDescent="0.2">
      <c r="C322" s="13"/>
      <c r="D322" s="13"/>
      <c r="E322" s="13"/>
      <c r="F322" s="13"/>
    </row>
    <row r="323" spans="3:6" x14ac:dyDescent="0.2">
      <c r="C323" s="13"/>
      <c r="D323" s="13"/>
      <c r="E323" s="13"/>
      <c r="F323" s="13"/>
    </row>
    <row r="324" spans="3:6" x14ac:dyDescent="0.2">
      <c r="C324" s="13"/>
      <c r="D324" s="13"/>
      <c r="E324" s="13"/>
      <c r="F324" s="13"/>
    </row>
    <row r="325" spans="3:6" x14ac:dyDescent="0.2">
      <c r="C325" s="13"/>
      <c r="D325" s="13"/>
      <c r="E325" s="13"/>
      <c r="F325" s="13"/>
    </row>
    <row r="326" spans="3:6" x14ac:dyDescent="0.2">
      <c r="C326" s="13"/>
      <c r="D326" s="13"/>
      <c r="E326" s="13"/>
      <c r="F326" s="13"/>
    </row>
    <row r="327" spans="3:6" x14ac:dyDescent="0.2">
      <c r="C327" s="13"/>
      <c r="D327" s="13"/>
      <c r="E327" s="13"/>
      <c r="F327" s="13"/>
    </row>
    <row r="328" spans="3:6" x14ac:dyDescent="0.2">
      <c r="C328" s="13"/>
      <c r="D328" s="13"/>
      <c r="E328" s="13"/>
      <c r="F328" s="13"/>
    </row>
    <row r="329" spans="3:6" x14ac:dyDescent="0.2">
      <c r="C329" s="13"/>
      <c r="D329" s="13"/>
      <c r="E329" s="13"/>
      <c r="F329" s="13"/>
    </row>
    <row r="330" spans="3:6" x14ac:dyDescent="0.2">
      <c r="C330" s="13"/>
      <c r="D330" s="13"/>
      <c r="E330" s="13"/>
      <c r="F330" s="13"/>
    </row>
    <row r="331" spans="3:6" x14ac:dyDescent="0.2">
      <c r="C331" s="13"/>
      <c r="D331" s="13"/>
      <c r="E331" s="13"/>
      <c r="F331" s="13"/>
    </row>
    <row r="332" spans="3:6" x14ac:dyDescent="0.2">
      <c r="C332" s="13"/>
      <c r="D332" s="13"/>
      <c r="E332" s="13"/>
      <c r="F332" s="13"/>
    </row>
    <row r="333" spans="3:6" x14ac:dyDescent="0.2">
      <c r="C333" s="13"/>
      <c r="D333" s="13"/>
      <c r="E333" s="13"/>
      <c r="F333" s="13"/>
    </row>
    <row r="334" spans="3:6" x14ac:dyDescent="0.2">
      <c r="C334" s="13"/>
      <c r="D334" s="13"/>
      <c r="E334" s="13"/>
      <c r="F334" s="13"/>
    </row>
    <row r="335" spans="3:6" x14ac:dyDescent="0.2">
      <c r="C335" s="13"/>
      <c r="D335" s="13"/>
      <c r="E335" s="13"/>
      <c r="F335" s="13"/>
    </row>
    <row r="336" spans="3:6" x14ac:dyDescent="0.2">
      <c r="C336" s="13"/>
      <c r="D336" s="13"/>
      <c r="E336" s="13"/>
      <c r="F336" s="13"/>
    </row>
    <row r="337" spans="3:6" x14ac:dyDescent="0.2">
      <c r="C337" s="13"/>
      <c r="D337" s="13"/>
      <c r="E337" s="13"/>
      <c r="F337" s="13"/>
    </row>
    <row r="338" spans="3:6" x14ac:dyDescent="0.2">
      <c r="C338" s="13"/>
      <c r="D338" s="13"/>
      <c r="E338" s="13"/>
      <c r="F338" s="13"/>
    </row>
    <row r="339" spans="3:6" x14ac:dyDescent="0.2">
      <c r="C339" s="13"/>
      <c r="D339" s="13"/>
      <c r="E339" s="13"/>
      <c r="F339" s="13"/>
    </row>
    <row r="340" spans="3:6" x14ac:dyDescent="0.2">
      <c r="C340" s="13"/>
      <c r="D340" s="13"/>
      <c r="E340" s="13"/>
      <c r="F340" s="13"/>
    </row>
    <row r="341" spans="3:6" x14ac:dyDescent="0.2">
      <c r="C341" s="13"/>
      <c r="D341" s="13"/>
      <c r="E341" s="13"/>
      <c r="F341" s="13"/>
    </row>
    <row r="342" spans="3:6" x14ac:dyDescent="0.2">
      <c r="C342" s="13"/>
      <c r="D342" s="13"/>
      <c r="E342" s="13"/>
      <c r="F342" s="13"/>
    </row>
    <row r="343" spans="3:6" x14ac:dyDescent="0.2">
      <c r="C343" s="13"/>
      <c r="D343" s="13"/>
      <c r="E343" s="13"/>
      <c r="F343" s="13"/>
    </row>
    <row r="344" spans="3:6" x14ac:dyDescent="0.2">
      <c r="C344" s="13"/>
      <c r="D344" s="13"/>
      <c r="E344" s="13"/>
      <c r="F344" s="13"/>
    </row>
    <row r="345" spans="3:6" x14ac:dyDescent="0.2">
      <c r="C345" s="13"/>
      <c r="D345" s="13"/>
      <c r="E345" s="13"/>
      <c r="F345" s="13"/>
    </row>
    <row r="346" spans="3:6" x14ac:dyDescent="0.2">
      <c r="C346" s="13"/>
      <c r="D346" s="13"/>
      <c r="E346" s="13"/>
      <c r="F346" s="13"/>
    </row>
    <row r="347" spans="3:6" x14ac:dyDescent="0.2">
      <c r="C347" s="13"/>
      <c r="D347" s="13"/>
      <c r="E347" s="13"/>
      <c r="F347" s="13"/>
    </row>
    <row r="348" spans="3:6" x14ac:dyDescent="0.2">
      <c r="C348" s="13"/>
      <c r="D348" s="13"/>
      <c r="E348" s="13"/>
      <c r="F348" s="13"/>
    </row>
    <row r="349" spans="3:6" x14ac:dyDescent="0.2">
      <c r="C349" s="13"/>
      <c r="D349" s="13"/>
      <c r="E349" s="13"/>
      <c r="F349" s="13"/>
    </row>
    <row r="350" spans="3:6" x14ac:dyDescent="0.2">
      <c r="C350" s="13"/>
      <c r="D350" s="13"/>
      <c r="E350" s="13"/>
      <c r="F350" s="13"/>
    </row>
    <row r="351" spans="3:6" x14ac:dyDescent="0.2">
      <c r="C351" s="13"/>
      <c r="D351" s="13"/>
      <c r="E351" s="13"/>
      <c r="F351" s="13"/>
    </row>
    <row r="352" spans="3:6" x14ac:dyDescent="0.2">
      <c r="C352" s="13"/>
      <c r="D352" s="13"/>
      <c r="E352" s="13"/>
      <c r="F352" s="13"/>
    </row>
    <row r="353" spans="3:6" x14ac:dyDescent="0.2">
      <c r="C353" s="13"/>
      <c r="D353" s="13"/>
      <c r="E353" s="13"/>
      <c r="F353" s="13"/>
    </row>
    <row r="354" spans="3:6" x14ac:dyDescent="0.2">
      <c r="C354" s="13"/>
      <c r="D354" s="13"/>
      <c r="E354" s="13"/>
      <c r="F354" s="13"/>
    </row>
    <row r="355" spans="3:6" x14ac:dyDescent="0.2">
      <c r="C355" s="13"/>
      <c r="D355" s="13"/>
      <c r="E355" s="13"/>
      <c r="F355" s="13"/>
    </row>
    <row r="356" spans="3:6" x14ac:dyDescent="0.2">
      <c r="C356" s="13"/>
      <c r="D356" s="13"/>
      <c r="E356" s="13"/>
      <c r="F356" s="13"/>
    </row>
    <row r="357" spans="3:6" x14ac:dyDescent="0.2">
      <c r="C357" s="13"/>
      <c r="D357" s="13"/>
      <c r="E357" s="13"/>
      <c r="F357" s="13"/>
    </row>
    <row r="358" spans="3:6" x14ac:dyDescent="0.2">
      <c r="C358" s="13"/>
      <c r="D358" s="13"/>
      <c r="E358" s="13"/>
      <c r="F358" s="13"/>
    </row>
    <row r="359" spans="3:6" x14ac:dyDescent="0.2">
      <c r="C359" s="13"/>
      <c r="D359" s="13"/>
      <c r="E359" s="13"/>
      <c r="F359" s="13"/>
    </row>
    <row r="360" spans="3:6" x14ac:dyDescent="0.2">
      <c r="C360" s="13"/>
      <c r="D360" s="13"/>
      <c r="E360" s="13"/>
      <c r="F360" s="13"/>
    </row>
    <row r="361" spans="3:6" x14ac:dyDescent="0.2">
      <c r="C361" s="13"/>
      <c r="D361" s="13"/>
      <c r="E361" s="13"/>
      <c r="F361" s="13"/>
    </row>
    <row r="362" spans="3:6" x14ac:dyDescent="0.2">
      <c r="C362" s="13"/>
      <c r="D362" s="13"/>
      <c r="E362" s="13"/>
      <c r="F362" s="13"/>
    </row>
    <row r="363" spans="3:6" x14ac:dyDescent="0.2">
      <c r="C363" s="13"/>
      <c r="D363" s="13"/>
      <c r="E363" s="13"/>
      <c r="F363" s="13"/>
    </row>
    <row r="364" spans="3:6" x14ac:dyDescent="0.2">
      <c r="C364" s="13"/>
      <c r="D364" s="13"/>
      <c r="E364" s="13"/>
      <c r="F364" s="13"/>
    </row>
    <row r="365" spans="3:6" x14ac:dyDescent="0.2">
      <c r="C365" s="13"/>
      <c r="D365" s="13"/>
      <c r="E365" s="13"/>
      <c r="F365" s="13"/>
    </row>
    <row r="366" spans="3:6" x14ac:dyDescent="0.2">
      <c r="C366" s="13"/>
      <c r="D366" s="13"/>
      <c r="E366" s="13"/>
      <c r="F366" s="13"/>
    </row>
    <row r="367" spans="3:6" x14ac:dyDescent="0.2">
      <c r="C367" s="13"/>
      <c r="D367" s="13"/>
      <c r="E367" s="13"/>
      <c r="F367" s="13"/>
    </row>
    <row r="368" spans="3:6" x14ac:dyDescent="0.2">
      <c r="C368" s="13"/>
      <c r="D368" s="13"/>
      <c r="E368" s="13"/>
      <c r="F368" s="13"/>
    </row>
    <row r="369" spans="3:6" x14ac:dyDescent="0.2">
      <c r="C369" s="13"/>
      <c r="D369" s="13"/>
      <c r="E369" s="13"/>
      <c r="F369" s="13"/>
    </row>
    <row r="370" spans="3:6" x14ac:dyDescent="0.2">
      <c r="C370" s="13"/>
      <c r="D370" s="13"/>
      <c r="E370" s="13"/>
      <c r="F370" s="13"/>
    </row>
    <row r="371" spans="3:6" x14ac:dyDescent="0.2">
      <c r="C371" s="13"/>
      <c r="D371" s="13"/>
      <c r="E371" s="13"/>
      <c r="F371" s="13"/>
    </row>
    <row r="372" spans="3:6" x14ac:dyDescent="0.2">
      <c r="C372" s="13"/>
      <c r="D372" s="13"/>
      <c r="E372" s="13"/>
      <c r="F372" s="13"/>
    </row>
    <row r="373" spans="3:6" x14ac:dyDescent="0.2">
      <c r="C373" s="13"/>
      <c r="D373" s="13"/>
      <c r="E373" s="13"/>
      <c r="F373" s="13"/>
    </row>
    <row r="374" spans="3:6" x14ac:dyDescent="0.2">
      <c r="C374" s="13"/>
      <c r="D374" s="13"/>
      <c r="E374" s="13"/>
      <c r="F374" s="13"/>
    </row>
    <row r="375" spans="3:6" x14ac:dyDescent="0.2">
      <c r="C375" s="13"/>
      <c r="D375" s="13"/>
      <c r="E375" s="13"/>
      <c r="F375" s="13"/>
    </row>
    <row r="376" spans="3:6" x14ac:dyDescent="0.2">
      <c r="C376" s="13"/>
      <c r="D376" s="13"/>
      <c r="E376" s="13"/>
      <c r="F376" s="13"/>
    </row>
    <row r="377" spans="3:6" x14ac:dyDescent="0.2">
      <c r="C377" s="13"/>
      <c r="D377" s="13"/>
      <c r="E377" s="13"/>
      <c r="F377" s="13"/>
    </row>
    <row r="378" spans="3:6" x14ac:dyDescent="0.2">
      <c r="C378" s="13"/>
      <c r="D378" s="13"/>
      <c r="E378" s="13"/>
      <c r="F378" s="13"/>
    </row>
  </sheetData>
  <conditionalFormatting sqref="C267:C65536 C202:C211 C189:C193 C160:C165 C115:C121 C65:C73 C55:C62 C30:C36 C18:C21 C12:C15 C1:C3 C5:C9 C41:C46 C24:C27 C48:C52 C79:C85 C87:C93 C95:C99 C101:C110 C124:C130 C132:C140 C142:C147 C152:C158 C39 C76 C113 C167:C174 C176:C184 C150 C187 C195:C200 C213:C221 C227:C237 C239:C247 C250:C255 C260:C263 C224 C265 C258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{C46C310A-6915-4095-BE94-D38070B38F77}</x14:id>
        </ext>
      </extLst>
    </cfRule>
  </conditionalFormatting>
  <conditionalFormatting sqref="D267:D65536 D202:D211 D189:D193 D160:D165 D115:D121 D65:D73 D55:D62 D30:D36 D18:D21 D12:D15 D1:D3 D5:D9 D41:D46 D24:D27 D48:D52 D79:D85 D87:D93 D95:D99 D101:D110 D124:D130 D132:D140 D142:D147 D152:D158 D39 D76 D113 D167:D174 D176:D184 D150 D187 D195:D200 D213:D221 D227:D237 D239:D247 D250:D255 D260:D263 D224 D265 D258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{913A6408-CFFB-4304-86A0-8E7BEA61ACE8}</x14:id>
        </ext>
      </extLst>
    </cfRule>
  </conditionalFormatting>
  <conditionalFormatting sqref="E267:E65536 E202:E211 E189:E193 E160:E165 E115:E121 E65:E73 E55:E62 E30:E36 E18:E21 E12:E15 E1:E3 E5:E9 E41:E46 E24:E27 E48:E52 E79:E85 E87:E93 E95:E99 E101:E110 E124:E130 E132:E140 E142:E147 E152:E158 E39 E76 E113 E167:E174 E176:E184 E150 E187 E195:E200 E213:E221 E227:E237 E239:E247 E250:E255 E260:E263 E224 E265 E258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{95F38084-5333-4215-9C37-0289993E5FD5}</x14:id>
        </ext>
      </extLst>
    </cfRule>
  </conditionalFormatting>
  <conditionalFormatting sqref="C37:C38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{5FDA3FA9-6D4A-409B-9E06-B4ACCAD6E057}</x14:id>
        </ext>
      </extLst>
    </cfRule>
  </conditionalFormatting>
  <conditionalFormatting sqref="D37:D38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{0AA2E43C-54D3-4597-AD61-162F547BC025}</x14:id>
        </ext>
      </extLst>
    </cfRule>
  </conditionalFormatting>
  <conditionalFormatting sqref="E37:E38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{9241E141-4B3A-48B4-9B87-B4EE4FD52AA0}</x14:id>
        </ext>
      </extLst>
    </cfRule>
  </conditionalFormatting>
  <conditionalFormatting sqref="C74:C75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{5BAF0663-52CC-4455-B150-BEE47D97A0AF}</x14:id>
        </ext>
      </extLst>
    </cfRule>
  </conditionalFormatting>
  <conditionalFormatting sqref="D74:D75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{6405C320-A9C1-41FC-A5A8-B79ED6733F1A}</x14:id>
        </ext>
      </extLst>
    </cfRule>
  </conditionalFormatting>
  <conditionalFormatting sqref="E74:E7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{8F4E67D1-D648-4E8E-BCB2-E29B047975DD}</x14:id>
        </ext>
      </extLst>
    </cfRule>
  </conditionalFormatting>
  <conditionalFormatting sqref="C111:C112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{D4F8EC44-4B69-492D-B92E-D8B5A3B0E944}</x14:id>
        </ext>
      </extLst>
    </cfRule>
  </conditionalFormatting>
  <conditionalFormatting sqref="D111:D112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{9F693B43-AE01-41D1-8DCC-AC9C08E19619}</x14:id>
        </ext>
      </extLst>
    </cfRule>
  </conditionalFormatting>
  <conditionalFormatting sqref="E111:E112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{56E58C71-6BB5-46EB-AE44-A654BC223676}</x14:id>
        </ext>
      </extLst>
    </cfRule>
  </conditionalFormatting>
  <conditionalFormatting sqref="C148:C149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{0E02DCCE-789F-46DB-B15B-30D6DD1015E2}</x14:id>
        </ext>
      </extLst>
    </cfRule>
  </conditionalFormatting>
  <conditionalFormatting sqref="D148:D149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{CA00F8BF-FFED-4625-904F-5ED1EB390269}</x14:id>
        </ext>
      </extLst>
    </cfRule>
  </conditionalFormatting>
  <conditionalFormatting sqref="E148:E14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{3FC4B019-8FA0-4D0F-B318-52AF0F928A51}</x14:id>
        </ext>
      </extLst>
    </cfRule>
  </conditionalFormatting>
  <conditionalFormatting sqref="C185:C186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{F406AD39-3945-4541-9A3A-54ECEFE3A45B}</x14:id>
        </ext>
      </extLst>
    </cfRule>
  </conditionalFormatting>
  <conditionalFormatting sqref="D185:D186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{B12B9F5A-B35F-4CA7-A877-7202E4BD3984}</x14:id>
        </ext>
      </extLst>
    </cfRule>
  </conditionalFormatting>
  <conditionalFormatting sqref="E185:E186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{EAF05212-1F98-43F1-869D-99240BAB3E9A}</x14:id>
        </ext>
      </extLst>
    </cfRule>
  </conditionalFormatting>
  <conditionalFormatting sqref="C256:C257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{C74A7E72-87C3-4F77-9CCD-EFAE21648861}</x14:id>
        </ext>
      </extLst>
    </cfRule>
  </conditionalFormatting>
  <conditionalFormatting sqref="D256:D257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{925E4D7F-204E-4D34-A825-5C535DF6933C}</x14:id>
        </ext>
      </extLst>
    </cfRule>
  </conditionalFormatting>
  <conditionalFormatting sqref="E256:E257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{9F852E4D-A2D2-4B44-BC7E-F86EEE1D933F}</x14:id>
        </ext>
      </extLst>
    </cfRule>
  </conditionalFormatting>
  <conditionalFormatting sqref="C222:C223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{778B0835-612D-4D93-87F3-38159BFE641A}</x14:id>
        </ext>
      </extLst>
    </cfRule>
  </conditionalFormatting>
  <conditionalFormatting sqref="D222:D22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{E0AEDE46-5F3A-410D-B024-FA0703200FC4}</x14:id>
        </ext>
      </extLst>
    </cfRule>
  </conditionalFormatting>
  <conditionalFormatting sqref="E222:E223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{13E6CB2F-A45E-479B-908F-313F46F52CCC}</x14:id>
        </ext>
      </extLst>
    </cfRule>
  </conditionalFormatting>
  <conditionalFormatting sqref="C26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{2B5A3738-CEBE-4298-A6D6-9872094123F2}</x14:id>
        </ext>
      </extLst>
    </cfRule>
  </conditionalFormatting>
  <conditionalFormatting sqref="D26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{792F213D-9EBD-404E-B00C-16AACD552664}</x14:id>
        </ext>
      </extLst>
    </cfRule>
  </conditionalFormatting>
  <conditionalFormatting sqref="E26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{13DF3DE7-81C5-475F-946A-224CB174795D}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6C310A-6915-4095-BE94-D38070B38F7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C267:C65536 C202:C211 C189:C193 C160:C165 C115:C121 C65:C73 C55:C62 C30:C36 C18:C21 C12:C15 C1:C3 C5:C9 C41:C46 C24:C27 C48:C52 C79:C85 C87:C93 C95:C99 C101:C110 C124:C130 C132:C140 C142:C147 C152:C158 C39 C76 C113 C167:C174 C176:C184 C150 C187 C195:C200 C213:C221 C227:C237 C239:C247 C250:C255 C260:C263 C224 C265 C258</xm:sqref>
        </x14:conditionalFormatting>
        <x14:conditionalFormatting xmlns:xm="http://schemas.microsoft.com/office/excel/2006/main">
          <x14:cfRule type="dataBar" id="{913A6408-CFFB-4304-86A0-8E7BEA61ACE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D267:D65536 D202:D211 D189:D193 D160:D165 D115:D121 D65:D73 D55:D62 D30:D36 D18:D21 D12:D15 D1:D3 D5:D9 D41:D46 D24:D27 D48:D52 D79:D85 D87:D93 D95:D99 D101:D110 D124:D130 D132:D140 D142:D147 D152:D158 D39 D76 D113 D167:D174 D176:D184 D150 D187 D195:D200 D213:D221 D227:D237 D239:D247 D250:D255 D260:D263 D224 D265 D258</xm:sqref>
        </x14:conditionalFormatting>
        <x14:conditionalFormatting xmlns:xm="http://schemas.microsoft.com/office/excel/2006/main">
          <x14:cfRule type="dataBar" id="{95F38084-5333-4215-9C37-0289993E5FD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E267:E65536 E202:E211 E189:E193 E160:E165 E115:E121 E65:E73 E55:E62 E30:E36 E18:E21 E12:E15 E1:E3 E5:E9 E41:E46 E24:E27 E48:E52 E79:E85 E87:E93 E95:E99 E101:E110 E124:E130 E132:E140 E142:E147 E152:E158 E39 E76 E113 E167:E174 E176:E184 E150 E187 E195:E200 E213:E221 E227:E237 E239:E247 E250:E255 E260:E263 E224 E265 E258</xm:sqref>
        </x14:conditionalFormatting>
        <x14:conditionalFormatting xmlns:xm="http://schemas.microsoft.com/office/excel/2006/main">
          <x14:cfRule type="dataBar" id="{5FDA3FA9-6D4A-409B-9E06-B4ACCAD6E0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C37:C38</xm:sqref>
        </x14:conditionalFormatting>
        <x14:conditionalFormatting xmlns:xm="http://schemas.microsoft.com/office/excel/2006/main">
          <x14:cfRule type="dataBar" id="{0AA2E43C-54D3-4597-AD61-162F547BC02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D37:D38</xm:sqref>
        </x14:conditionalFormatting>
        <x14:conditionalFormatting xmlns:xm="http://schemas.microsoft.com/office/excel/2006/main">
          <x14:cfRule type="dataBar" id="{9241E141-4B3A-48B4-9B87-B4EE4FD52AA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E37:E38</xm:sqref>
        </x14:conditionalFormatting>
        <x14:conditionalFormatting xmlns:xm="http://schemas.microsoft.com/office/excel/2006/main">
          <x14:cfRule type="dataBar" id="{5BAF0663-52CC-4455-B150-BEE47D97A0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C74:C75</xm:sqref>
        </x14:conditionalFormatting>
        <x14:conditionalFormatting xmlns:xm="http://schemas.microsoft.com/office/excel/2006/main">
          <x14:cfRule type="dataBar" id="{6405C320-A9C1-41FC-A5A8-B79ED6733F1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D74:D75</xm:sqref>
        </x14:conditionalFormatting>
        <x14:conditionalFormatting xmlns:xm="http://schemas.microsoft.com/office/excel/2006/main">
          <x14:cfRule type="dataBar" id="{8F4E67D1-D648-4E8E-BCB2-E29B047975D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E74:E75</xm:sqref>
        </x14:conditionalFormatting>
        <x14:conditionalFormatting xmlns:xm="http://schemas.microsoft.com/office/excel/2006/main">
          <x14:cfRule type="dataBar" id="{D4F8EC44-4B69-492D-B92E-D8B5A3B0E94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C111:C112</xm:sqref>
        </x14:conditionalFormatting>
        <x14:conditionalFormatting xmlns:xm="http://schemas.microsoft.com/office/excel/2006/main">
          <x14:cfRule type="dataBar" id="{9F693B43-AE01-41D1-8DCC-AC9C08E1961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D111:D112</xm:sqref>
        </x14:conditionalFormatting>
        <x14:conditionalFormatting xmlns:xm="http://schemas.microsoft.com/office/excel/2006/main">
          <x14:cfRule type="dataBar" id="{56E58C71-6BB5-46EB-AE44-A654BC22367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E111:E112</xm:sqref>
        </x14:conditionalFormatting>
        <x14:conditionalFormatting xmlns:xm="http://schemas.microsoft.com/office/excel/2006/main">
          <x14:cfRule type="dataBar" id="{0E02DCCE-789F-46DB-B15B-30D6DD1015E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C148:C149</xm:sqref>
        </x14:conditionalFormatting>
        <x14:conditionalFormatting xmlns:xm="http://schemas.microsoft.com/office/excel/2006/main">
          <x14:cfRule type="dataBar" id="{CA00F8BF-FFED-4625-904F-5ED1EB39026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D148:D149</xm:sqref>
        </x14:conditionalFormatting>
        <x14:conditionalFormatting xmlns:xm="http://schemas.microsoft.com/office/excel/2006/main">
          <x14:cfRule type="dataBar" id="{3FC4B019-8FA0-4D0F-B318-52AF0F928A5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E148:E149</xm:sqref>
        </x14:conditionalFormatting>
        <x14:conditionalFormatting xmlns:xm="http://schemas.microsoft.com/office/excel/2006/main">
          <x14:cfRule type="dataBar" id="{F406AD39-3945-4541-9A3A-54ECEFE3A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C185:C186</xm:sqref>
        </x14:conditionalFormatting>
        <x14:conditionalFormatting xmlns:xm="http://schemas.microsoft.com/office/excel/2006/main">
          <x14:cfRule type="dataBar" id="{B12B9F5A-B35F-4CA7-A877-7202E4BD398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D185:D186</xm:sqref>
        </x14:conditionalFormatting>
        <x14:conditionalFormatting xmlns:xm="http://schemas.microsoft.com/office/excel/2006/main">
          <x14:cfRule type="dataBar" id="{EAF05212-1F98-43F1-869D-99240BAB3E9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E185:E186</xm:sqref>
        </x14:conditionalFormatting>
        <x14:conditionalFormatting xmlns:xm="http://schemas.microsoft.com/office/excel/2006/main">
          <x14:cfRule type="dataBar" id="{C74A7E72-87C3-4F77-9CCD-EFAE2164886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C256:C257</xm:sqref>
        </x14:conditionalFormatting>
        <x14:conditionalFormatting xmlns:xm="http://schemas.microsoft.com/office/excel/2006/main">
          <x14:cfRule type="dataBar" id="{925E4D7F-204E-4D34-A825-5C535DF693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D256:D257</xm:sqref>
        </x14:conditionalFormatting>
        <x14:conditionalFormatting xmlns:xm="http://schemas.microsoft.com/office/excel/2006/main">
          <x14:cfRule type="dataBar" id="{9F852E4D-A2D2-4B44-BC7E-F86EEE1D933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E256:E257</xm:sqref>
        </x14:conditionalFormatting>
        <x14:conditionalFormatting xmlns:xm="http://schemas.microsoft.com/office/excel/2006/main">
          <x14:cfRule type="dataBar" id="{778B0835-612D-4D93-87F3-38159BFE64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C222:C223</xm:sqref>
        </x14:conditionalFormatting>
        <x14:conditionalFormatting xmlns:xm="http://schemas.microsoft.com/office/excel/2006/main">
          <x14:cfRule type="dataBar" id="{E0AEDE46-5F3A-410D-B024-FA0703200FC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D222:D223</xm:sqref>
        </x14:conditionalFormatting>
        <x14:conditionalFormatting xmlns:xm="http://schemas.microsoft.com/office/excel/2006/main">
          <x14:cfRule type="dataBar" id="{13E6CB2F-A45E-479B-908F-313F46F52CC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E222:E223</xm:sqref>
        </x14:conditionalFormatting>
        <x14:conditionalFormatting xmlns:xm="http://schemas.microsoft.com/office/excel/2006/main">
          <x14:cfRule type="dataBar" id="{2B5A3738-CEBE-4298-A6D6-9872094123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C264</xm:sqref>
        </x14:conditionalFormatting>
        <x14:conditionalFormatting xmlns:xm="http://schemas.microsoft.com/office/excel/2006/main">
          <x14:cfRule type="dataBar" id="{792F213D-9EBD-404E-B00C-16AACD55266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D264</xm:sqref>
        </x14:conditionalFormatting>
        <x14:conditionalFormatting xmlns:xm="http://schemas.microsoft.com/office/excel/2006/main">
          <x14:cfRule type="dataBar" id="{13DF3DE7-81C5-475F-946A-224CB174795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G38" sqref="G38"/>
    </sheetView>
  </sheetViews>
  <sheetFormatPr defaultRowHeight="12.75" x14ac:dyDescent="0.2"/>
  <cols>
    <col min="1" max="1" width="14" bestFit="1" customWidth="1"/>
    <col min="2" max="2" width="9.28515625" bestFit="1" customWidth="1"/>
    <col min="3" max="3" width="11.28515625" bestFit="1" customWidth="1"/>
    <col min="4" max="4" width="9.28515625" bestFit="1" customWidth="1"/>
    <col min="5" max="5" width="10.28515625" bestFit="1" customWidth="1"/>
    <col min="6" max="8" width="12.85546875" bestFit="1" customWidth="1"/>
    <col min="9" max="9" width="22.7109375" bestFit="1" customWidth="1"/>
    <col min="10" max="10" width="22.7109375" customWidth="1"/>
    <col min="11" max="11" width="20.28515625" bestFit="1" customWidth="1"/>
  </cols>
  <sheetData>
    <row r="1" spans="1:12" x14ac:dyDescent="0.2">
      <c r="A1" s="1" t="s">
        <v>35</v>
      </c>
      <c r="B1" s="129" t="s">
        <v>39</v>
      </c>
      <c r="C1" s="130" t="s">
        <v>1</v>
      </c>
      <c r="D1" s="131" t="s">
        <v>34</v>
      </c>
      <c r="E1" s="132" t="s">
        <v>33</v>
      </c>
      <c r="F1" s="133" t="s">
        <v>3</v>
      </c>
      <c r="G1" s="134" t="s">
        <v>36</v>
      </c>
      <c r="H1" s="1" t="s">
        <v>37</v>
      </c>
      <c r="I1" s="1" t="s">
        <v>38</v>
      </c>
      <c r="J1" s="1"/>
      <c r="K1" s="207" t="s">
        <v>43</v>
      </c>
      <c r="L1" s="207"/>
    </row>
    <row r="2" spans="1:12" x14ac:dyDescent="0.2">
      <c r="A2">
        <v>1</v>
      </c>
      <c r="B2" s="119">
        <v>4</v>
      </c>
      <c r="C2" s="119">
        <v>25073</v>
      </c>
      <c r="D2" s="119">
        <v>227</v>
      </c>
      <c r="E2" s="119">
        <v>854</v>
      </c>
      <c r="F2" s="119">
        <v>60515</v>
      </c>
      <c r="G2" s="119">
        <v>41557</v>
      </c>
      <c r="H2" s="127">
        <f t="shared" ref="H2:H12" si="0">SUM(B2:G2)</f>
        <v>128230</v>
      </c>
      <c r="I2" s="2">
        <f>H2/$H$33</f>
        <v>4.0665450794106855E-2</v>
      </c>
      <c r="J2" s="2"/>
      <c r="K2" s="127">
        <f>IF(F2&gt;C2,(F2-C2),(C2-F2))</f>
        <v>35442</v>
      </c>
      <c r="L2" t="str">
        <f t="shared" ref="L2:L31" si="1">IF(F2&gt;C2,$F$1,$C$1)</f>
        <v>REP</v>
      </c>
    </row>
    <row r="3" spans="1:12" x14ac:dyDescent="0.2">
      <c r="A3">
        <v>2</v>
      </c>
      <c r="B3" s="119">
        <v>3</v>
      </c>
      <c r="C3" s="119">
        <v>34832</v>
      </c>
      <c r="D3" s="119">
        <v>101</v>
      </c>
      <c r="E3" s="119">
        <v>560</v>
      </c>
      <c r="F3" s="119">
        <v>20827</v>
      </c>
      <c r="G3" s="119">
        <v>27396</v>
      </c>
      <c r="H3" s="127">
        <f t="shared" si="0"/>
        <v>83719</v>
      </c>
      <c r="I3" s="2">
        <f t="shared" ref="I3:I31" si="2">H3/$H$33</f>
        <v>2.6549722179145533E-2</v>
      </c>
      <c r="J3" s="2"/>
      <c r="K3" s="127">
        <f t="shared" ref="K3:K31" si="3">IF(F3&gt;C3,(F3-C3),(C3-F3))</f>
        <v>14005</v>
      </c>
      <c r="L3" t="str">
        <f t="shared" si="1"/>
        <v>DEM</v>
      </c>
    </row>
    <row r="4" spans="1:12" x14ac:dyDescent="0.2">
      <c r="A4">
        <v>3</v>
      </c>
      <c r="B4" s="119">
        <v>3</v>
      </c>
      <c r="C4" s="119">
        <v>39291</v>
      </c>
      <c r="D4" s="119">
        <v>336</v>
      </c>
      <c r="E4" s="119">
        <v>688</v>
      </c>
      <c r="F4" s="119">
        <v>14206</v>
      </c>
      <c r="G4" s="119">
        <v>24475</v>
      </c>
      <c r="H4" s="127">
        <f t="shared" si="0"/>
        <v>78999</v>
      </c>
      <c r="I4" s="2">
        <f t="shared" si="2"/>
        <v>2.5052873331386161E-2</v>
      </c>
      <c r="J4" s="2"/>
      <c r="K4" s="127">
        <f t="shared" si="3"/>
        <v>25085</v>
      </c>
      <c r="L4" t="str">
        <f t="shared" si="1"/>
        <v>DEM</v>
      </c>
    </row>
    <row r="5" spans="1:12" x14ac:dyDescent="0.2">
      <c r="A5">
        <v>4</v>
      </c>
      <c r="B5" s="119">
        <v>4</v>
      </c>
      <c r="C5" s="119">
        <v>30048</v>
      </c>
      <c r="D5" s="119">
        <v>81</v>
      </c>
      <c r="E5" s="119">
        <v>410</v>
      </c>
      <c r="F5" s="119">
        <v>18636</v>
      </c>
      <c r="G5" s="119">
        <v>26656</v>
      </c>
      <c r="H5" s="127">
        <f t="shared" si="0"/>
        <v>75835</v>
      </c>
      <c r="I5" s="2">
        <f t="shared" si="2"/>
        <v>2.404947719699831E-2</v>
      </c>
      <c r="J5" s="2"/>
      <c r="K5" s="127">
        <f t="shared" si="3"/>
        <v>11412</v>
      </c>
      <c r="L5" t="str">
        <f t="shared" si="1"/>
        <v>DEM</v>
      </c>
    </row>
    <row r="6" spans="1:12" x14ac:dyDescent="0.2">
      <c r="A6">
        <v>5</v>
      </c>
      <c r="B6" s="119">
        <v>2</v>
      </c>
      <c r="C6" s="119">
        <v>26682</v>
      </c>
      <c r="D6" s="119">
        <v>119</v>
      </c>
      <c r="E6" s="119">
        <v>557</v>
      </c>
      <c r="F6" s="119">
        <v>48114</v>
      </c>
      <c r="G6" s="119">
        <v>43111</v>
      </c>
      <c r="H6" s="127">
        <f t="shared" si="0"/>
        <v>118585</v>
      </c>
      <c r="I6" s="2">
        <f t="shared" si="2"/>
        <v>3.7606741654988389E-2</v>
      </c>
      <c r="J6" s="2"/>
      <c r="K6" s="127">
        <f t="shared" si="3"/>
        <v>21432</v>
      </c>
      <c r="L6" t="str">
        <f t="shared" si="1"/>
        <v>REP</v>
      </c>
    </row>
    <row r="7" spans="1:12" x14ac:dyDescent="0.2">
      <c r="A7">
        <v>6</v>
      </c>
      <c r="B7" s="119">
        <v>2</v>
      </c>
      <c r="C7" s="119">
        <v>31709</v>
      </c>
      <c r="D7" s="119">
        <v>318</v>
      </c>
      <c r="E7" s="119">
        <v>873</v>
      </c>
      <c r="F7" s="119">
        <v>43612</v>
      </c>
      <c r="G7" s="119">
        <v>36367</v>
      </c>
      <c r="H7" s="127">
        <f t="shared" si="0"/>
        <v>112881</v>
      </c>
      <c r="I7" s="2">
        <f t="shared" si="2"/>
        <v>3.5797837877950371E-2</v>
      </c>
      <c r="J7" s="2"/>
      <c r="K7" s="127">
        <f t="shared" si="3"/>
        <v>11903</v>
      </c>
      <c r="L7" t="str">
        <f t="shared" si="1"/>
        <v>REP</v>
      </c>
    </row>
    <row r="8" spans="1:12" x14ac:dyDescent="0.2">
      <c r="A8">
        <v>7</v>
      </c>
      <c r="B8" s="119">
        <v>0</v>
      </c>
      <c r="C8" s="119">
        <v>62954</v>
      </c>
      <c r="D8" s="119">
        <v>117</v>
      </c>
      <c r="E8" s="119">
        <v>719</v>
      </c>
      <c r="F8" s="119">
        <v>23104</v>
      </c>
      <c r="G8" s="119">
        <v>31657</v>
      </c>
      <c r="H8" s="127">
        <f t="shared" si="0"/>
        <v>118551</v>
      </c>
      <c r="I8" s="2">
        <f t="shared" si="2"/>
        <v>3.759595926922063E-2</v>
      </c>
      <c r="J8" s="2"/>
      <c r="K8" s="127">
        <f t="shared" si="3"/>
        <v>39850</v>
      </c>
      <c r="L8" t="str">
        <f t="shared" si="1"/>
        <v>DEM</v>
      </c>
    </row>
    <row r="9" spans="1:12" x14ac:dyDescent="0.2">
      <c r="A9">
        <v>8</v>
      </c>
      <c r="B9" s="119">
        <v>1</v>
      </c>
      <c r="C9" s="119">
        <v>30736</v>
      </c>
      <c r="D9" s="119">
        <v>94</v>
      </c>
      <c r="E9" s="119">
        <v>427</v>
      </c>
      <c r="F9" s="119">
        <v>24310</v>
      </c>
      <c r="G9" s="119">
        <v>28662</v>
      </c>
      <c r="H9" s="127">
        <f t="shared" si="0"/>
        <v>84230</v>
      </c>
      <c r="I9" s="2">
        <f t="shared" si="2"/>
        <v>2.6711775094655076E-2</v>
      </c>
      <c r="J9" s="2"/>
      <c r="K9" s="127">
        <f t="shared" si="3"/>
        <v>6426</v>
      </c>
      <c r="L9" t="str">
        <f t="shared" si="1"/>
        <v>DEM</v>
      </c>
    </row>
    <row r="10" spans="1:12" x14ac:dyDescent="0.2">
      <c r="A10">
        <v>9</v>
      </c>
      <c r="B10" s="119">
        <v>7</v>
      </c>
      <c r="C10" s="119">
        <v>40668</v>
      </c>
      <c r="D10" s="119">
        <v>365</v>
      </c>
      <c r="E10" s="119">
        <v>824</v>
      </c>
      <c r="F10" s="119">
        <v>37516</v>
      </c>
      <c r="G10" s="119">
        <v>31895</v>
      </c>
      <c r="H10" s="127">
        <f t="shared" si="0"/>
        <v>111275</v>
      </c>
      <c r="I10" s="2">
        <f t="shared" si="2"/>
        <v>3.5288528714920379E-2</v>
      </c>
      <c r="J10" s="2"/>
      <c r="K10" s="127">
        <f t="shared" si="3"/>
        <v>3152</v>
      </c>
      <c r="L10" t="str">
        <f t="shared" si="1"/>
        <v>DEM</v>
      </c>
    </row>
    <row r="11" spans="1:12" x14ac:dyDescent="0.2">
      <c r="A11">
        <v>10</v>
      </c>
      <c r="B11" s="119">
        <v>7</v>
      </c>
      <c r="C11" s="119">
        <v>40232</v>
      </c>
      <c r="D11" s="119">
        <v>268</v>
      </c>
      <c r="E11" s="119">
        <v>794</v>
      </c>
      <c r="F11" s="119">
        <v>37566</v>
      </c>
      <c r="G11" s="119">
        <v>31532</v>
      </c>
      <c r="H11" s="127">
        <f t="shared" si="0"/>
        <v>110399</v>
      </c>
      <c r="I11" s="2">
        <f t="shared" si="2"/>
        <v>3.5010723716904023E-2</v>
      </c>
      <c r="J11" s="2"/>
      <c r="K11" s="127">
        <f t="shared" si="3"/>
        <v>2666</v>
      </c>
      <c r="L11" t="str">
        <f t="shared" si="1"/>
        <v>DEM</v>
      </c>
    </row>
    <row r="12" spans="1:12" x14ac:dyDescent="0.2">
      <c r="A12">
        <v>11</v>
      </c>
      <c r="B12" s="119">
        <v>4</v>
      </c>
      <c r="C12" s="119">
        <v>30345</v>
      </c>
      <c r="D12" s="119">
        <v>130</v>
      </c>
      <c r="E12" s="119">
        <v>687</v>
      </c>
      <c r="F12" s="119">
        <v>44843</v>
      </c>
      <c r="G12" s="119">
        <v>36104</v>
      </c>
      <c r="H12" s="127">
        <f t="shared" si="0"/>
        <v>112113</v>
      </c>
      <c r="I12" s="2">
        <f t="shared" si="2"/>
        <v>3.5554282811196304E-2</v>
      </c>
      <c r="J12" s="2"/>
      <c r="K12" s="127">
        <f t="shared" si="3"/>
        <v>14498</v>
      </c>
      <c r="L12" t="str">
        <f t="shared" si="1"/>
        <v>REP</v>
      </c>
    </row>
    <row r="13" spans="1:12" x14ac:dyDescent="0.2">
      <c r="A13">
        <v>12</v>
      </c>
      <c r="B13" s="119">
        <v>6</v>
      </c>
      <c r="C13" s="119">
        <v>25243</v>
      </c>
      <c r="D13" s="119">
        <v>123</v>
      </c>
      <c r="E13" s="119">
        <v>812</v>
      </c>
      <c r="F13" s="119">
        <v>59352</v>
      </c>
      <c r="G13" s="119">
        <v>40563</v>
      </c>
      <c r="H13" s="127">
        <f>SUM(B13:G13)</f>
        <v>126099</v>
      </c>
      <c r="I13" s="2">
        <f t="shared" si="2"/>
        <v>3.9989648909662952E-2</v>
      </c>
      <c r="J13" s="2"/>
      <c r="K13" s="127">
        <f t="shared" si="3"/>
        <v>34109</v>
      </c>
      <c r="L13" t="str">
        <f t="shared" si="1"/>
        <v>REP</v>
      </c>
    </row>
    <row r="14" spans="1:12" x14ac:dyDescent="0.2">
      <c r="A14">
        <v>13</v>
      </c>
      <c r="B14" s="119">
        <v>5</v>
      </c>
      <c r="C14" s="119">
        <v>23055</v>
      </c>
      <c r="D14" s="119">
        <v>64</v>
      </c>
      <c r="E14" s="119">
        <v>489</v>
      </c>
      <c r="F14" s="119">
        <v>39051</v>
      </c>
      <c r="G14" s="119">
        <v>31877</v>
      </c>
      <c r="H14" s="127">
        <f t="shared" ref="H14:H31" si="4">SUM(B14:G14)</f>
        <v>94541</v>
      </c>
      <c r="I14" s="2">
        <f t="shared" si="2"/>
        <v>2.9981692143224332E-2</v>
      </c>
      <c r="J14" s="2"/>
      <c r="K14" s="127">
        <f t="shared" si="3"/>
        <v>15996</v>
      </c>
      <c r="L14" t="str">
        <f t="shared" si="1"/>
        <v>REP</v>
      </c>
    </row>
    <row r="15" spans="1:12" x14ac:dyDescent="0.2">
      <c r="A15">
        <v>14</v>
      </c>
      <c r="B15" s="119">
        <v>8</v>
      </c>
      <c r="C15" s="119">
        <v>35864</v>
      </c>
      <c r="D15" s="119">
        <v>175</v>
      </c>
      <c r="E15" s="119">
        <v>601</v>
      </c>
      <c r="F15" s="119">
        <v>49261</v>
      </c>
      <c r="G15" s="119">
        <v>38588</v>
      </c>
      <c r="H15" s="127">
        <f t="shared" si="4"/>
        <v>124497</v>
      </c>
      <c r="I15" s="2">
        <f t="shared" si="2"/>
        <v>3.948160826260564E-2</v>
      </c>
      <c r="J15" s="2"/>
      <c r="K15" s="127">
        <f t="shared" si="3"/>
        <v>13397</v>
      </c>
      <c r="L15" t="str">
        <f t="shared" si="1"/>
        <v>REP</v>
      </c>
    </row>
    <row r="16" spans="1:12" x14ac:dyDescent="0.2">
      <c r="A16">
        <v>15</v>
      </c>
      <c r="B16" s="119">
        <v>6</v>
      </c>
      <c r="C16" s="119">
        <v>26856</v>
      </c>
      <c r="D16" s="119">
        <v>131</v>
      </c>
      <c r="E16" s="119">
        <v>834</v>
      </c>
      <c r="F16" s="119">
        <v>51722</v>
      </c>
      <c r="G16" s="119">
        <v>37930</v>
      </c>
      <c r="H16" s="127">
        <f t="shared" si="4"/>
        <v>117479</v>
      </c>
      <c r="I16" s="2">
        <f t="shared" si="2"/>
        <v>3.725599698854308E-2</v>
      </c>
      <c r="J16" s="2"/>
      <c r="K16" s="127">
        <f t="shared" si="3"/>
        <v>24866</v>
      </c>
      <c r="L16" t="str">
        <f t="shared" si="1"/>
        <v>REP</v>
      </c>
    </row>
    <row r="17" spans="1:12" x14ac:dyDescent="0.2">
      <c r="A17">
        <v>16</v>
      </c>
      <c r="B17" s="119">
        <v>9</v>
      </c>
      <c r="C17" s="119">
        <v>26365</v>
      </c>
      <c r="D17" s="119">
        <v>137</v>
      </c>
      <c r="E17" s="119">
        <v>729</v>
      </c>
      <c r="F17" s="119">
        <v>45098</v>
      </c>
      <c r="G17" s="119">
        <v>43571</v>
      </c>
      <c r="H17" s="127">
        <f t="shared" si="4"/>
        <v>115909</v>
      </c>
      <c r="I17" s="2">
        <f t="shared" si="2"/>
        <v>3.6758104469267187E-2</v>
      </c>
      <c r="J17" s="2"/>
      <c r="K17" s="127">
        <f t="shared" si="3"/>
        <v>18733</v>
      </c>
      <c r="L17" t="str">
        <f t="shared" si="1"/>
        <v>REP</v>
      </c>
    </row>
    <row r="18" spans="1:12" x14ac:dyDescent="0.2">
      <c r="A18">
        <v>17</v>
      </c>
      <c r="B18" s="119">
        <v>9</v>
      </c>
      <c r="C18" s="119">
        <v>31126</v>
      </c>
      <c r="D18" s="119">
        <v>142</v>
      </c>
      <c r="E18" s="119">
        <v>802</v>
      </c>
      <c r="F18" s="119">
        <v>49319</v>
      </c>
      <c r="G18" s="119">
        <v>44287</v>
      </c>
      <c r="H18" s="127">
        <f t="shared" si="4"/>
        <v>125685</v>
      </c>
      <c r="I18" s="2">
        <f t="shared" si="2"/>
        <v>3.9858357506490839E-2</v>
      </c>
      <c r="J18" s="2"/>
      <c r="K18" s="127">
        <f t="shared" si="3"/>
        <v>18193</v>
      </c>
      <c r="L18" t="str">
        <f t="shared" si="1"/>
        <v>REP</v>
      </c>
    </row>
    <row r="19" spans="1:12" x14ac:dyDescent="0.2">
      <c r="A19">
        <v>18</v>
      </c>
      <c r="B19" s="119">
        <v>12</v>
      </c>
      <c r="C19" s="119">
        <v>38858</v>
      </c>
      <c r="D19" s="119">
        <v>258</v>
      </c>
      <c r="E19" s="119">
        <v>1087</v>
      </c>
      <c r="F19" s="119">
        <v>50372</v>
      </c>
      <c r="G19" s="119">
        <v>45013</v>
      </c>
      <c r="H19" s="127">
        <f t="shared" si="4"/>
        <v>135600</v>
      </c>
      <c r="I19" s="2">
        <f t="shared" si="2"/>
        <v>4.300269147376503E-2</v>
      </c>
      <c r="J19" s="2"/>
      <c r="K19" s="127">
        <f t="shared" si="3"/>
        <v>11514</v>
      </c>
      <c r="L19" t="str">
        <f t="shared" si="1"/>
        <v>REP</v>
      </c>
    </row>
    <row r="20" spans="1:12" x14ac:dyDescent="0.2">
      <c r="A20">
        <v>19</v>
      </c>
      <c r="B20" s="119">
        <v>2</v>
      </c>
      <c r="C20" s="119">
        <v>25914</v>
      </c>
      <c r="D20" s="119">
        <v>58</v>
      </c>
      <c r="E20" s="119">
        <v>663</v>
      </c>
      <c r="F20" s="119">
        <v>13494</v>
      </c>
      <c r="G20" s="119">
        <v>26411</v>
      </c>
      <c r="H20" s="127">
        <f t="shared" si="4"/>
        <v>66542</v>
      </c>
      <c r="I20" s="2">
        <f t="shared" si="2"/>
        <v>2.1102397463475461E-2</v>
      </c>
      <c r="J20" s="2"/>
      <c r="K20" s="127">
        <f t="shared" si="3"/>
        <v>12420</v>
      </c>
      <c r="L20" t="str">
        <f t="shared" si="1"/>
        <v>DEM</v>
      </c>
    </row>
    <row r="21" spans="1:12" x14ac:dyDescent="0.2">
      <c r="A21">
        <v>20</v>
      </c>
      <c r="B21" s="119">
        <v>10</v>
      </c>
      <c r="C21" s="119">
        <v>30767</v>
      </c>
      <c r="D21" s="119">
        <v>159</v>
      </c>
      <c r="E21" s="119">
        <v>846</v>
      </c>
      <c r="F21" s="119">
        <v>41678</v>
      </c>
      <c r="G21" s="119">
        <v>35716</v>
      </c>
      <c r="H21" s="127">
        <f t="shared" si="4"/>
        <v>109176</v>
      </c>
      <c r="I21" s="2">
        <f t="shared" si="2"/>
        <v>3.4622874958257895E-2</v>
      </c>
      <c r="J21" s="2"/>
      <c r="K21" s="127">
        <f t="shared" si="3"/>
        <v>10911</v>
      </c>
      <c r="L21" t="str">
        <f t="shared" si="1"/>
        <v>REP</v>
      </c>
    </row>
    <row r="22" spans="1:12" x14ac:dyDescent="0.2">
      <c r="A22">
        <v>21</v>
      </c>
      <c r="B22" s="119">
        <v>5</v>
      </c>
      <c r="C22" s="119">
        <v>32819</v>
      </c>
      <c r="D22" s="119">
        <v>98</v>
      </c>
      <c r="E22" s="119">
        <v>620</v>
      </c>
      <c r="F22" s="119">
        <v>44019</v>
      </c>
      <c r="G22" s="119">
        <v>39016</v>
      </c>
      <c r="H22" s="127">
        <f t="shared" si="4"/>
        <v>116577</v>
      </c>
      <c r="I22" s="2">
        <f t="shared" si="2"/>
        <v>3.6969946636704318E-2</v>
      </c>
      <c r="J22" s="2"/>
      <c r="K22" s="127">
        <f t="shared" si="3"/>
        <v>11200</v>
      </c>
      <c r="L22" t="str">
        <f t="shared" si="1"/>
        <v>REP</v>
      </c>
    </row>
    <row r="23" spans="1:12" x14ac:dyDescent="0.2">
      <c r="A23">
        <v>22</v>
      </c>
      <c r="B23" s="119">
        <v>6</v>
      </c>
      <c r="C23" s="119">
        <v>29290</v>
      </c>
      <c r="D23" s="119">
        <v>93</v>
      </c>
      <c r="E23" s="119">
        <v>579</v>
      </c>
      <c r="F23" s="119">
        <v>59472</v>
      </c>
      <c r="G23" s="119">
        <v>41739</v>
      </c>
      <c r="H23" s="127">
        <f t="shared" si="4"/>
        <v>131179</v>
      </c>
      <c r="I23" s="2">
        <f t="shared" si="2"/>
        <v>4.1600664194963291E-2</v>
      </c>
      <c r="J23" s="2"/>
      <c r="K23" s="127">
        <f t="shared" si="3"/>
        <v>30182</v>
      </c>
      <c r="L23" t="str">
        <f t="shared" si="1"/>
        <v>REP</v>
      </c>
    </row>
    <row r="24" spans="1:12" x14ac:dyDescent="0.2">
      <c r="A24">
        <v>23</v>
      </c>
      <c r="B24" s="119">
        <v>5</v>
      </c>
      <c r="C24" s="119">
        <v>31394</v>
      </c>
      <c r="D24" s="119">
        <v>141</v>
      </c>
      <c r="E24" s="119">
        <v>809</v>
      </c>
      <c r="F24" s="119">
        <v>67436</v>
      </c>
      <c r="G24" s="119">
        <v>49151</v>
      </c>
      <c r="H24" s="127">
        <f t="shared" si="4"/>
        <v>148936</v>
      </c>
      <c r="I24" s="2">
        <f t="shared" si="2"/>
        <v>4.7231923726671593E-2</v>
      </c>
      <c r="J24" s="2"/>
      <c r="K24" s="127">
        <f t="shared" si="3"/>
        <v>36042</v>
      </c>
      <c r="L24" t="str">
        <f t="shared" si="1"/>
        <v>REP</v>
      </c>
    </row>
    <row r="25" spans="1:12" x14ac:dyDescent="0.2">
      <c r="A25">
        <v>24</v>
      </c>
      <c r="B25" s="119">
        <v>6</v>
      </c>
      <c r="C25" s="119">
        <v>31042</v>
      </c>
      <c r="D25" s="119">
        <v>262</v>
      </c>
      <c r="E25" s="119">
        <v>897</v>
      </c>
      <c r="F25" s="119">
        <v>20833</v>
      </c>
      <c r="G25" s="119">
        <v>27878</v>
      </c>
      <c r="H25" s="127">
        <f t="shared" si="4"/>
        <v>80918</v>
      </c>
      <c r="I25" s="2">
        <f t="shared" si="2"/>
        <v>2.5661443869278159E-2</v>
      </c>
      <c r="J25" s="2"/>
      <c r="K25" s="127">
        <f t="shared" si="3"/>
        <v>10209</v>
      </c>
      <c r="L25" t="str">
        <f t="shared" si="1"/>
        <v>DEM</v>
      </c>
    </row>
    <row r="26" spans="1:12" x14ac:dyDescent="0.2">
      <c r="A26">
        <v>25</v>
      </c>
      <c r="B26" s="119">
        <v>16</v>
      </c>
      <c r="C26" s="119">
        <v>28608</v>
      </c>
      <c r="D26" s="119">
        <v>171</v>
      </c>
      <c r="E26" s="119">
        <v>850</v>
      </c>
      <c r="F26" s="119">
        <v>59076</v>
      </c>
      <c r="G26" s="119">
        <v>39967</v>
      </c>
      <c r="H26" s="127">
        <f t="shared" si="4"/>
        <v>128688</v>
      </c>
      <c r="I26" s="2">
        <f t="shared" si="2"/>
        <v>4.081069587297842E-2</v>
      </c>
      <c r="J26" s="2"/>
      <c r="K26" s="127">
        <f t="shared" si="3"/>
        <v>30468</v>
      </c>
      <c r="L26" t="str">
        <f t="shared" si="1"/>
        <v>REP</v>
      </c>
    </row>
    <row r="27" spans="1:12" x14ac:dyDescent="0.2">
      <c r="A27">
        <v>26</v>
      </c>
      <c r="B27" s="119">
        <v>5</v>
      </c>
      <c r="C27" s="119">
        <v>28004</v>
      </c>
      <c r="D27" s="119">
        <v>288</v>
      </c>
      <c r="E27" s="119">
        <v>1057</v>
      </c>
      <c r="F27" s="119">
        <v>22850</v>
      </c>
      <c r="G27" s="119">
        <v>35669</v>
      </c>
      <c r="H27" s="127">
        <f t="shared" si="4"/>
        <v>87873</v>
      </c>
      <c r="I27" s="2">
        <f t="shared" si="2"/>
        <v>2.7867076016771051E-2</v>
      </c>
      <c r="J27" s="2"/>
      <c r="K27" s="127">
        <f t="shared" si="3"/>
        <v>5154</v>
      </c>
      <c r="L27" t="str">
        <f t="shared" si="1"/>
        <v>DEM</v>
      </c>
    </row>
    <row r="28" spans="1:12" x14ac:dyDescent="0.2">
      <c r="A28">
        <v>27</v>
      </c>
      <c r="B28" s="119">
        <v>1</v>
      </c>
      <c r="C28" s="119">
        <v>32546</v>
      </c>
      <c r="D28" s="119">
        <v>95</v>
      </c>
      <c r="E28" s="119">
        <v>577</v>
      </c>
      <c r="F28" s="119">
        <v>10352</v>
      </c>
      <c r="G28" s="119">
        <v>25661</v>
      </c>
      <c r="H28" s="127">
        <f t="shared" si="4"/>
        <v>69232</v>
      </c>
      <c r="I28" s="2">
        <f t="shared" si="2"/>
        <v>2.1955474455101036E-2</v>
      </c>
      <c r="J28" s="2"/>
      <c r="K28" s="127">
        <f t="shared" si="3"/>
        <v>22194</v>
      </c>
      <c r="L28" t="str">
        <f t="shared" si="1"/>
        <v>DEM</v>
      </c>
    </row>
    <row r="29" spans="1:12" x14ac:dyDescent="0.2">
      <c r="A29">
        <v>28</v>
      </c>
      <c r="B29" s="119">
        <v>8</v>
      </c>
      <c r="C29" s="119">
        <v>33095</v>
      </c>
      <c r="D29" s="119">
        <v>173</v>
      </c>
      <c r="E29" s="119">
        <v>943</v>
      </c>
      <c r="F29" s="119">
        <v>48204</v>
      </c>
      <c r="G29" s="119">
        <v>33411</v>
      </c>
      <c r="H29" s="127">
        <f t="shared" si="4"/>
        <v>115834</v>
      </c>
      <c r="I29" s="2">
        <f t="shared" si="2"/>
        <v>3.6734319794779487E-2</v>
      </c>
      <c r="J29" s="2"/>
      <c r="K29" s="127">
        <f t="shared" si="3"/>
        <v>15109</v>
      </c>
      <c r="L29" t="str">
        <f t="shared" si="1"/>
        <v>REP</v>
      </c>
    </row>
    <row r="30" spans="1:12" x14ac:dyDescent="0.2">
      <c r="A30">
        <v>29</v>
      </c>
      <c r="B30" s="119">
        <v>1</v>
      </c>
      <c r="C30" s="119">
        <v>24075</v>
      </c>
      <c r="D30" s="119">
        <v>56</v>
      </c>
      <c r="E30" s="119">
        <v>962</v>
      </c>
      <c r="F30" s="119">
        <v>13464</v>
      </c>
      <c r="G30" s="119">
        <v>23610</v>
      </c>
      <c r="H30" s="127">
        <f t="shared" si="4"/>
        <v>62168</v>
      </c>
      <c r="I30" s="2">
        <f t="shared" si="2"/>
        <v>1.9715275247352688E-2</v>
      </c>
      <c r="J30" s="2"/>
      <c r="K30" s="127">
        <f t="shared" si="3"/>
        <v>10611</v>
      </c>
      <c r="L30" t="str">
        <f t="shared" si="1"/>
        <v>DEM</v>
      </c>
    </row>
    <row r="31" spans="1:12" x14ac:dyDescent="0.2">
      <c r="A31">
        <v>30</v>
      </c>
      <c r="B31" s="119">
        <v>2</v>
      </c>
      <c r="C31" s="119">
        <v>23458</v>
      </c>
      <c r="D31" s="119">
        <v>103</v>
      </c>
      <c r="E31" s="119">
        <v>857</v>
      </c>
      <c r="F31" s="119">
        <v>15064</v>
      </c>
      <c r="G31" s="119">
        <v>22057</v>
      </c>
      <c r="H31" s="127">
        <f t="shared" si="4"/>
        <v>61541</v>
      </c>
      <c r="I31" s="2">
        <f t="shared" si="2"/>
        <v>1.9516435368635499E-2</v>
      </c>
      <c r="J31" s="2"/>
      <c r="K31" s="127">
        <f t="shared" si="3"/>
        <v>8394</v>
      </c>
      <c r="L31" t="str">
        <f t="shared" si="1"/>
        <v>DEM</v>
      </c>
    </row>
    <row r="33" spans="1:12" x14ac:dyDescent="0.2">
      <c r="A33" s="1" t="s">
        <v>40</v>
      </c>
      <c r="B33" s="127">
        <f t="shared" ref="B33:H33" si="5">SUM(B2:B31)</f>
        <v>159</v>
      </c>
      <c r="C33" s="127">
        <f t="shared" si="5"/>
        <v>950949</v>
      </c>
      <c r="D33" s="127">
        <f t="shared" si="5"/>
        <v>4883</v>
      </c>
      <c r="E33" s="127">
        <f t="shared" si="5"/>
        <v>22407</v>
      </c>
      <c r="F33" s="127">
        <f t="shared" si="5"/>
        <v>1133366</v>
      </c>
      <c r="G33" s="127">
        <f t="shared" si="5"/>
        <v>1041527</v>
      </c>
      <c r="H33" s="127">
        <f t="shared" si="5"/>
        <v>3153291</v>
      </c>
      <c r="K33" s="5"/>
    </row>
    <row r="34" spans="1:12" x14ac:dyDescent="0.2">
      <c r="A34" s="1" t="s">
        <v>41</v>
      </c>
      <c r="H34" s="128">
        <f>MAX(H2:H31)</f>
        <v>148936</v>
      </c>
      <c r="I34" s="2">
        <f>H34/H33</f>
        <v>4.7231923726671593E-2</v>
      </c>
      <c r="J34" s="2"/>
      <c r="K34" s="127"/>
      <c r="L34" s="128"/>
    </row>
    <row r="35" spans="1:12" x14ac:dyDescent="0.2">
      <c r="A35" s="1" t="s">
        <v>42</v>
      </c>
      <c r="H35" s="128">
        <f>MIN(H2:H31)</f>
        <v>61541</v>
      </c>
      <c r="I35" s="2">
        <f>H35/H33</f>
        <v>1.9516435368635499E-2</v>
      </c>
      <c r="J35" s="2"/>
    </row>
    <row r="36" spans="1:12" x14ac:dyDescent="0.2">
      <c r="A36" s="1" t="s">
        <v>44</v>
      </c>
      <c r="H36" s="128">
        <f>H34-H35</f>
        <v>87395</v>
      </c>
    </row>
  </sheetData>
  <mergeCells count="1">
    <mergeCell ref="K1:L1"/>
  </mergeCells>
  <conditionalFormatting sqref="L2:L31">
    <cfRule type="containsText" dxfId="1" priority="1" stopIfTrue="1" operator="containsText" text="DEM">
      <formula>NOT(ISERROR(SEARCH("DEM",L2)))</formula>
    </cfRule>
    <cfRule type="containsText" dxfId="0" priority="2" stopIfTrue="1" operator="containsText" text="REP">
      <formula>NOT(ISERROR(SEARCH("REP",L2)))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Voter Numbers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Bogert</dc:creator>
  <cp:lastModifiedBy>Daniel Romm</cp:lastModifiedBy>
  <cp:lastPrinted>2016-09-01T22:35:02Z</cp:lastPrinted>
  <dcterms:created xsi:type="dcterms:W3CDTF">2012-06-11T17:56:51Z</dcterms:created>
  <dcterms:modified xsi:type="dcterms:W3CDTF">2016-09-08T18:32:17Z</dcterms:modified>
</cp:coreProperties>
</file>